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95" tabRatio="832" activeTab="0"/>
  </bookViews>
  <sheets>
    <sheet name="P5 TESTE" sheetId="1" r:id="rId1"/>
    <sheet name="ORONANTARI CESIUNI" sheetId="2" r:id="rId2"/>
  </sheets>
  <externalReferences>
    <externalReference r:id="rId5"/>
    <externalReference r:id="rId6"/>
    <externalReference r:id="rId7"/>
    <externalReference r:id="rId8"/>
  </externalReferences>
  <definedNames>
    <definedName name="A">'[2]P3'!#REF!</definedName>
    <definedName name="Excel_BuiltIn_Print_Area_2" localSheetId="0">'[2]P3'!#REF!</definedName>
    <definedName name="Excel_BuiltIn_Print_Area_2">'[2]P3'!#REF!</definedName>
    <definedName name="Excel_BuiltIn_Print_Area_2_1" localSheetId="0">'[3]P3'!#REF!</definedName>
    <definedName name="Excel_BuiltIn_Print_Area_2_1">'[1]P3'!#REF!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'P5 TESTE'!$J$1:$AB$191</definedName>
    <definedName name="_xlnm.Print_Titles" localSheetId="0">'P5 TESTE'!$10:$11</definedName>
  </definedNames>
  <calcPr fullCalcOnLoad="1"/>
</workbook>
</file>

<file path=xl/sharedStrings.xml><?xml version="1.0" encoding="utf-8"?>
<sst xmlns="http://schemas.openxmlformats.org/spreadsheetml/2006/main" count="490" uniqueCount="306">
  <si>
    <t>CAS MARAMUREŞ</t>
  </si>
  <si>
    <t>SERVICIUL DECONTARE SERVICII MEDICALE, ACORDURI, REGULAMENTE SI FORMULARE EUROPENE</t>
  </si>
  <si>
    <t xml:space="preserve">   SERVICIUL DECONTARE SERVICII MEDICALE, ACORDURI, REGULAMENTE si FORMULARE EUROPENE   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</si>
  <si>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</si>
  <si>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</si>
  <si>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</si>
  <si>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MAI 2016 - SUMELE FACTURATE AFERENTE REŢETELOR ELIBERATE PENTRUPROGRAMUL P5 TESTE DE AUTOMONITORIZARE</t>
  </si>
  <si>
    <t>MAI 2016 - SUMELE DECONTATE DIN FACTURILE AFERENTE REŢETELOR ELIBERATE PENTRU PROGRAMUL P5 TESTE DE AUTOMONITORIZARE</t>
  </si>
  <si>
    <t>NATURA CHELTUIELILOR: Decontarea serviciilor farmaceutice aferente lunii FEBRUARIE 2016 - reţete eliberate pentru PROGRAMUL P5 TESTE DE AUTOMONITORIZARE (plată efectuată la farmacii)</t>
  </si>
  <si>
    <t>NATURA CHELTUIELILOR: Decontarea serviciilor farmaceutice aferente lunii FEBRUARIE 2016 - reţete eliberate pentru PROGRAMUL P5 TESTE DE AUTOMONITORIZARE (plată efectuată la alţi beneficiari)</t>
  </si>
  <si>
    <t>NUMĂRUL ŞI DATA ANGAJAMENTULUI LEGAL: CONTRACT</t>
  </si>
  <si>
    <t>MODUL DE PLATĂ:  VIRAMENT</t>
  </si>
  <si>
    <t>Lei</t>
  </si>
  <si>
    <t>Nr. crt.</t>
  </si>
  <si>
    <t>Beneficiar</t>
  </si>
  <si>
    <t>Facturat</t>
  </si>
  <si>
    <t>Farmacia</t>
  </si>
  <si>
    <t>Factura</t>
  </si>
  <si>
    <t>Refuz</t>
  </si>
  <si>
    <t>Diferenţa de plată  TESTE COPII+ADULTI</t>
  </si>
  <si>
    <t>Plată parţială TESTE COPII</t>
  </si>
  <si>
    <t xml:space="preserve">Plată parţială TESTE ADULTI </t>
  </si>
  <si>
    <t>Plată parţială  TESTE COPII+ ADULTI</t>
  </si>
  <si>
    <t>Suma de plată TESTE COPII</t>
  </si>
  <si>
    <t>Suma de plată TESTE ADULTI</t>
  </si>
  <si>
    <t>Suma de plată TESTE COPII+ADULTI la farmacii</t>
  </si>
  <si>
    <t>Suma de plată TESTE COPII + ADULTI la alţi beneficiari</t>
  </si>
  <si>
    <t>Suma de plată TESTE COPII+ADULTI</t>
  </si>
  <si>
    <t>Calcul pt plafon TESTE COPII</t>
  </si>
  <si>
    <t>Plafon TESTE COPII</t>
  </si>
  <si>
    <t>Calcul pt plafon TESTE ADULTI</t>
  </si>
  <si>
    <t>Plafon TESTE ADULTI</t>
  </si>
  <si>
    <t xml:space="preserve">Nr. crt. 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</si>
  <si>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</si>
  <si>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</si>
  <si>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</si>
  <si>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</si>
  <si>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</si>
  <si>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</si>
  <si>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Suma plătită la alţi beneficiari</t>
  </si>
  <si>
    <t>Suma de plată la farmacii</t>
  </si>
  <si>
    <t>Suma de plată la alţi beneficiari</t>
  </si>
  <si>
    <t>Suma de plată</t>
  </si>
  <si>
    <t>Farmacia (cedent)</t>
  </si>
  <si>
    <t>Beneficiar (cesionar)</t>
  </si>
  <si>
    <t>Localitatea cesionar</t>
  </si>
  <si>
    <t>Trezoreria cesionar</t>
  </si>
  <si>
    <t>Nr. cont cesionar</t>
  </si>
  <si>
    <t>Suma cesionată</t>
  </si>
  <si>
    <t>Sume facturate TESTE COPII</t>
  </si>
  <si>
    <t>Sume facturate TESTE ADULŢI</t>
  </si>
  <si>
    <t>Sume facturate TESTE COPII + ADULŢI</t>
  </si>
  <si>
    <t>Număr</t>
  </si>
  <si>
    <t>Data</t>
  </si>
  <si>
    <t>Sume facturate TESTE COPII+ADULTI</t>
  </si>
  <si>
    <t>Refuz la plată TESTE COPII</t>
  </si>
  <si>
    <t xml:space="preserve"> Refuz la plată TESTE ADULTI </t>
  </si>
  <si>
    <t>Diferenţa de plată  TESTE COPII</t>
  </si>
  <si>
    <t>Diferenţa de plată  TESTE ADULTI</t>
  </si>
  <si>
    <t>număr</t>
  </si>
  <si>
    <t xml:space="preserve">data </t>
  </si>
  <si>
    <t>suma</t>
  </si>
  <si>
    <t>ADN</t>
  </si>
  <si>
    <t>UNICREDIT TIRIAC BANK SA p</t>
  </si>
  <si>
    <t>ADENFARM BM 3 CLOSCA</t>
  </si>
  <si>
    <t>ADENFARM BM 4 BSD</t>
  </si>
  <si>
    <t>ADENFARM BS</t>
  </si>
  <si>
    <t>ADEN FARM SIGHET</t>
  </si>
  <si>
    <t>TOTAL ADEN FARM</t>
  </si>
  <si>
    <t>ANDISIMA FARM CRACIUNESTI</t>
  </si>
  <si>
    <t>AND</t>
  </si>
  <si>
    <t>ANDISIMA SIGHET</t>
  </si>
  <si>
    <t>TOTAL ANDISIMA</t>
  </si>
  <si>
    <t>AQUA</t>
  </si>
  <si>
    <t>AQUAFARM</t>
  </si>
  <si>
    <t>TOTAL COMIRO INVEST</t>
  </si>
  <si>
    <t>ASKLEPIOS BM</t>
  </si>
  <si>
    <t>MM ACA</t>
  </si>
  <si>
    <t>ASKLEPIOS MIRES</t>
  </si>
  <si>
    <t>TOTAL ASKLEPIOS</t>
  </si>
  <si>
    <t>B</t>
  </si>
  <si>
    <t>BERES</t>
  </si>
  <si>
    <t>TOTAL BERES</t>
  </si>
  <si>
    <t>BILASCO</t>
  </si>
  <si>
    <t>TOTAL BILASCO</t>
  </si>
  <si>
    <t>BM</t>
  </si>
  <si>
    <t>BIOREX BAIA MARE</t>
  </si>
  <si>
    <t>CM</t>
  </si>
  <si>
    <t>BIOREX COPALNIC</t>
  </si>
  <si>
    <t>TOTAL BIOREX</t>
  </si>
  <si>
    <t>CFR</t>
  </si>
  <si>
    <t>CARDIO BM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</si>
  <si>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</si>
  <si>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</si>
  <si>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</si>
  <si>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</si>
  <si>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</si>
  <si>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</si>
  <si>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</si>
  <si>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</si>
  <si>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 DE SUS</t>
  </si>
  <si>
    <t>TOTAL CATENA HYGEIA</t>
  </si>
  <si>
    <t>MSUCJ MM</t>
  </si>
  <si>
    <t>CATENA BM (B-DUL BUCURESTI 6)</t>
  </si>
  <si>
    <t>CATENA BM (B-DUL BUCURESTI 23)</t>
  </si>
  <si>
    <t>CATENA BM (TRAIAN 25)</t>
  </si>
  <si>
    <t>CATENA SIGHET</t>
  </si>
  <si>
    <t>TOTAL MED SERV UNITED</t>
  </si>
  <si>
    <t>MMDAV</t>
  </si>
  <si>
    <t>DAVILLA 1</t>
  </si>
  <si>
    <t>TOTAL DAVILLA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</si>
  <si>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</si>
  <si>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</si>
  <si>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</si>
  <si>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</si>
  <si>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</si>
  <si>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</si>
  <si>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</si>
  <si>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</si>
  <si>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</si>
  <si>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</si>
  <si>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</si>
  <si>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</si>
  <si>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DONA 124</t>
  </si>
  <si>
    <t>MMELOL</t>
  </si>
  <si>
    <t>ELODEA L</t>
  </si>
  <si>
    <t xml:space="preserve">ELODEA </t>
  </si>
  <si>
    <t>TOTAL ELODEA</t>
  </si>
  <si>
    <t>ENYAFARM BAIA MARE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</si>
  <si>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</si>
  <si>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</si>
  <si>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</si>
  <si>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</si>
  <si>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</si>
  <si>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</si>
  <si>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</si>
  <si>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AB</t>
  </si>
  <si>
    <t>FARMAVIS</t>
  </si>
  <si>
    <t>TOTAL FARMAVIS</t>
  </si>
  <si>
    <t>FF</t>
  </si>
  <si>
    <t>FIRUTA FARM</t>
  </si>
  <si>
    <t>TOTAL FIRUTA FARM</t>
  </si>
  <si>
    <t>F9-SFG</t>
  </si>
  <si>
    <t>GALENUS 9 CAVNIC</t>
  </si>
  <si>
    <t xml:space="preserve">GALENUS </t>
  </si>
  <si>
    <t>TOTAL GALENUS SA</t>
  </si>
  <si>
    <t>DAL</t>
  </si>
  <si>
    <t>GALIFARM</t>
  </si>
  <si>
    <t>TOTAL GALIFARM</t>
  </si>
  <si>
    <t>GENTIANA 1</t>
  </si>
  <si>
    <t>GE GEN</t>
  </si>
  <si>
    <t>GENTIANA 2</t>
  </si>
  <si>
    <t>GE HOR</t>
  </si>
  <si>
    <t>GENTIANA 3</t>
  </si>
  <si>
    <t>TOTAL GENTIANA</t>
  </si>
  <si>
    <t>HEL</t>
  </si>
  <si>
    <t>HELENA</t>
  </si>
  <si>
    <t>TOTAL HELENA</t>
  </si>
  <si>
    <t>TADHN</t>
  </si>
  <si>
    <t>HELP NET</t>
  </si>
  <si>
    <t>TOTAL HELP NET</t>
  </si>
  <si>
    <t>JSM</t>
  </si>
  <si>
    <t>JASMINUM FARM</t>
  </si>
  <si>
    <t>TOTAL JASMINUM FARM</t>
  </si>
  <si>
    <t xml:space="preserve">LUA </t>
  </si>
  <si>
    <t>LUANA FARM</t>
  </si>
  <si>
    <t>TOTAL LUANA FARM</t>
  </si>
  <si>
    <t>LUM</t>
  </si>
  <si>
    <t>LUMILEVA FARM OCNA</t>
  </si>
  <si>
    <t>LUMILEVA FARM RONA</t>
  </si>
  <si>
    <t>TOTAL LUMILEVA FARM</t>
  </si>
  <si>
    <t>MADF</t>
  </si>
  <si>
    <t>MADFARM 1</t>
  </si>
  <si>
    <t>MADFARM 2</t>
  </si>
  <si>
    <t>TOTAL MADFARM</t>
  </si>
  <si>
    <t>MARAMEDPHARM BM</t>
  </si>
  <si>
    <t>MRM</t>
  </si>
  <si>
    <t>MARAMEDPHARM MOISEI</t>
  </si>
  <si>
    <t>TOTAL MARAMEDPHARM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</si>
  <si>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</si>
  <si>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</si>
  <si>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</si>
  <si>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</si>
  <si>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</si>
  <si>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</si>
  <si>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</si>
  <si>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</t>
  </si>
  <si>
    <t>TOTAL MILLEFOLIA</t>
  </si>
  <si>
    <t>MINERVA</t>
  </si>
  <si>
    <t>TOTAL MINERVA</t>
  </si>
  <si>
    <t>NORDPHARM 1IULIU MANIU</t>
  </si>
  <si>
    <t>NDP</t>
  </si>
  <si>
    <t>NORDPHARM VL</t>
  </si>
  <si>
    <t>NPH</t>
  </si>
  <si>
    <t>NORDPHARM UNIRII</t>
  </si>
  <si>
    <t>NORDPHARM COSBUC</t>
  </si>
  <si>
    <t>NPS</t>
  </si>
  <si>
    <t>NORDPHARM SIGHET</t>
  </si>
  <si>
    <t>TOTAL NORDPHARM</t>
  </si>
  <si>
    <t>ODEFARM</t>
  </si>
  <si>
    <t>TOTAL ODEFARM</t>
  </si>
  <si>
    <t>MM</t>
  </si>
  <si>
    <t>OLIMP BM</t>
  </si>
  <si>
    <t>OLIMP SOMCUTA</t>
  </si>
  <si>
    <t>TOTAL OLIMP</t>
  </si>
  <si>
    <t>FARM</t>
  </si>
  <si>
    <t>PEFARM</t>
  </si>
  <si>
    <t>TOTAL PEFARM</t>
  </si>
  <si>
    <t>PHARMACLIN 1</t>
  </si>
  <si>
    <t>TOTAL PHARMACLIN</t>
  </si>
  <si>
    <t>PHYTAL</t>
  </si>
  <si>
    <t>TOTAL PHYTAL</t>
  </si>
  <si>
    <t>SBPHM</t>
  </si>
  <si>
    <t>RETETA 1 UNIRII</t>
  </si>
  <si>
    <t>RETETA 2 COSBUC</t>
  </si>
  <si>
    <t>RETETA 3 BUC.24</t>
  </si>
  <si>
    <t>TOTAL SIBPHARMAMED</t>
  </si>
  <si>
    <t>GRMM</t>
  </si>
  <si>
    <t>RICHTER 1 MM</t>
  </si>
  <si>
    <t>RICHTER 2 MM</t>
  </si>
  <si>
    <t>TOTAL RICHTER MM</t>
  </si>
  <si>
    <t>SNT</t>
  </si>
  <si>
    <t>SANATATEA</t>
  </si>
  <si>
    <t>SENSIBLU K BAIA MARE</t>
  </si>
  <si>
    <t>TOTAL SENSIBLU</t>
  </si>
  <si>
    <t>TOTAL SANATATEA</t>
  </si>
  <si>
    <t>SSBFE</t>
  </si>
  <si>
    <t>SENSIBLU K SIGHET</t>
  </si>
  <si>
    <t>FSOM</t>
  </si>
  <si>
    <t>FARMEXPERT</t>
  </si>
  <si>
    <t>SOMESAN 1 PASUNII</t>
  </si>
  <si>
    <t>SOM</t>
  </si>
  <si>
    <t>FARMEXIM</t>
  </si>
  <si>
    <t>SOMESAN 2 ALEA MARASTI</t>
  </si>
  <si>
    <t>FSOMV</t>
  </si>
  <si>
    <t>SOMESAN 3 VICTORIEI</t>
  </si>
  <si>
    <t>TOTAL SOMESAN</t>
  </si>
  <si>
    <t>TDN</t>
  </si>
  <si>
    <t>TEDANA FARM SIGHET</t>
  </si>
  <si>
    <t>TEDG</t>
  </si>
  <si>
    <t>TEDANA FARM GIULESTI</t>
  </si>
  <si>
    <t>TOTAL TEDANA</t>
  </si>
  <si>
    <t>OMA</t>
  </si>
  <si>
    <t>THEA FARM BM</t>
  </si>
  <si>
    <t>THEA FARM FERSIG</t>
  </si>
  <si>
    <t>TOTAL OMA CONSTRUCT</t>
  </si>
  <si>
    <t>UNICA BORSA</t>
  </si>
  <si>
    <t>UNICA BAIA MARE</t>
  </si>
  <si>
    <t>UNICA SIGHET</t>
  </si>
  <si>
    <t>UNICA VISEU 1</t>
  </si>
  <si>
    <t>TOTAL UNICA</t>
  </si>
  <si>
    <t>VALI</t>
  </si>
  <si>
    <t>VALI-PHARM</t>
  </si>
  <si>
    <t>TOTAL VALI-PHARM</t>
  </si>
  <si>
    <t>TOTAL</t>
  </si>
  <si>
    <t>CALCULUL DISPONIBILULUI DIN CONTUL DE ANGAJAMENT</t>
  </si>
  <si>
    <t>ŞEF SERVICIU</t>
  </si>
  <si>
    <t>EC. BLAGA GABRIELA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</si>
  <si>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</si>
  <si>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</si>
  <si>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</si>
  <si>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</si>
  <si>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</si>
  <si>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</si>
  <si>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</si>
  <si>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</si>
  <si>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</si>
  <si>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</si>
  <si>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Verificare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</si>
  <si>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</si>
  <si>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</si>
  <si>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</si>
  <si>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</si>
  <si>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</si>
  <si>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</si>
  <si>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Întocmit</t>
  </si>
  <si>
    <t>Semnătura</t>
  </si>
  <si>
    <t>Ec.Bud Călin</t>
  </si>
  <si>
    <t xml:space="preserve"> CAS MARAMUREŞ </t>
  </si>
  <si>
    <t xml:space="preserve"> Nr.1053/21.07.2016 </t>
  </si>
  <si>
    <t>NATURA CHELTUIELILOR: Decontarea serviciilor farmaceutice aferente lunii MAI 2016 - reţete eliberate pentru PROGRAMUL P5 TESTE DE AUTOMONITORIZARE (plată efectuată la alţi beneficiari)</t>
  </si>
  <si>
    <t>Nr.</t>
  </si>
  <si>
    <t xml:space="preserve">Localitatea </t>
  </si>
  <si>
    <t>Nr. şi data</t>
  </si>
  <si>
    <t xml:space="preserve">Suma </t>
  </si>
  <si>
    <t>Suma de plată teste</t>
  </si>
  <si>
    <t xml:space="preserve"> crt. </t>
  </si>
  <si>
    <t>cesionar</t>
  </si>
  <si>
    <t xml:space="preserve"> cesionar</t>
  </si>
  <si>
    <t xml:space="preserve"> contractului</t>
  </si>
  <si>
    <t>cesionată</t>
  </si>
  <si>
    <t>de automonitorizare</t>
  </si>
  <si>
    <t>UNICREDIT TIRIAC BANK SA</t>
  </si>
  <si>
    <t>ORADEA</t>
  </si>
  <si>
    <t>RO90BACX0000000878935000</t>
  </si>
  <si>
    <t>5766/03.08.2015</t>
  </si>
  <si>
    <t>31.05.2016</t>
  </si>
  <si>
    <t xml:space="preserve">FARMEXPERT </t>
  </si>
  <si>
    <t>CLUJ NAPOCA</t>
  </si>
  <si>
    <t>RO68TREZ2165069XXX021092</t>
  </si>
  <si>
    <t>545/27.06.2016</t>
  </si>
  <si>
    <t xml:space="preserve">FARMEXIM </t>
  </si>
  <si>
    <t>BUCUREŞTI</t>
  </si>
  <si>
    <t>RO96TREZ7005069XXX000571</t>
  </si>
  <si>
    <t>6055/14.06.2016</t>
  </si>
  <si>
    <t>Ec.Gioancă Adriana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</si>
</sst>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(* #,##0.00_);_(* \(#,##0.00\);_(* &quot;-&quot;??_);_(@_)"/>
    <numFmt numFmtId="178" formatCode="_(* #,##0.00_);_(* \(#,##0.00\);_(* \-??_);_(@_)"/>
    <numFmt numFmtId="179" formatCode="_-* #,##0\ &quot;lei&quot;_-;\-* #,##0\ &quot;lei&quot;_-;_-* &quot;-&quot;\ &quot;lei&quot;_-;_-@_-"/>
    <numFmt numFmtId="180" formatCode="_-* #,##0\ _l_e_i_-;\-* #,##0\ _l_e_i_-;_-* &quot;-&quot;\ _l_e_i_-;_-@_-"/>
    <numFmt numFmtId="181" formatCode="_-* #,##0.00\ &quot;lei&quot;_-;\-* #,##0.00\ &quot;lei&quot;_-;_-* &quot;-&quot;??\ &quot;lei&quot;_-;_-@_-"/>
    <numFmt numFmtId="182" formatCode="m/d/yyyy"/>
    <numFmt numFmtId="183" formatCode="m/d"/>
  </numFmts>
  <fonts count="48">
    <font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CG Omega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8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9" fontId="0" fillId="0" borderId="0" applyFill="0" applyBorder="0" applyAlignment="0" applyProtection="0"/>
    <xf numFmtId="179" fontId="0" fillId="0" borderId="0" applyFill="0" applyBorder="0" applyAlignment="0" applyProtection="0"/>
    <xf numFmtId="0" fontId="29" fillId="3" borderId="1" applyNumberFormat="0" applyAlignment="0" applyProtection="0"/>
    <xf numFmtId="0" fontId="31" fillId="0" borderId="2" applyNumberFormat="0" applyFill="0" applyAlignment="0" applyProtection="0"/>
    <xf numFmtId="0" fontId="0" fillId="4" borderId="3" applyNumberFormat="0" applyFont="0" applyAlignment="0" applyProtection="0"/>
    <xf numFmtId="0" fontId="41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3" fillId="8" borderId="6" applyNumberFormat="0" applyAlignment="0" applyProtection="0"/>
    <xf numFmtId="0" fontId="37" fillId="9" borderId="7" applyNumberFormat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44" fillId="10" borderId="0" applyNumberFormat="0" applyBorder="0" applyAlignment="0" applyProtection="0"/>
    <xf numFmtId="0" fontId="28" fillId="11" borderId="0" applyNumberFormat="0" applyBorder="0" applyAlignment="0" applyProtection="0"/>
    <xf numFmtId="0" fontId="46" fillId="9" borderId="6" applyNumberFormat="0" applyAlignment="0" applyProtection="0"/>
    <xf numFmtId="0" fontId="45" fillId="0" borderId="8" applyNumberFormat="0" applyFill="0" applyAlignment="0" applyProtection="0"/>
    <xf numFmtId="0" fontId="40" fillId="0" borderId="9" applyNumberFormat="0" applyFill="0" applyAlignment="0" applyProtection="0"/>
    <xf numFmtId="176" fontId="0" fillId="0" borderId="0" applyFont="0" applyFill="0" applyBorder="0" applyAlignment="0" applyProtection="0"/>
    <xf numFmtId="0" fontId="32" fillId="12" borderId="0" applyNumberFormat="0" applyBorder="0" applyAlignment="0" applyProtection="0"/>
    <xf numFmtId="0" fontId="42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28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18" borderId="0" applyNumberFormat="0" applyBorder="0" applyAlignment="0" applyProtection="0"/>
    <xf numFmtId="0" fontId="28" fillId="10" borderId="0" applyNumberFormat="0" applyBorder="0" applyAlignment="0" applyProtection="0"/>
    <xf numFmtId="0" fontId="36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6" fillId="20" borderId="0" applyNumberFormat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28" fillId="22" borderId="0" applyNumberFormat="0" applyBorder="0" applyAlignment="0" applyProtection="0"/>
    <xf numFmtId="0" fontId="36" fillId="23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14" fontId="3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14" fontId="3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14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31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14" fontId="2" fillId="0" borderId="31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0" fontId="4" fillId="0" borderId="0" xfId="85" applyFont="1" applyAlignment="1" applyProtection="1">
      <alignment/>
      <protection/>
    </xf>
    <xf numFmtId="0" fontId="3" fillId="0" borderId="0" xfId="85" applyFont="1" applyAlignment="1" applyProtection="1">
      <alignment/>
      <protection/>
    </xf>
    <xf numFmtId="0" fontId="0" fillId="0" borderId="0" xfId="85" applyFont="1" applyFill="1" applyAlignment="1" applyProtection="1">
      <alignment/>
      <protection/>
    </xf>
    <xf numFmtId="0" fontId="5" fillId="0" borderId="0" xfId="85" applyFont="1" applyAlignment="1" applyProtection="1">
      <alignment horizontal="center"/>
      <protection/>
    </xf>
    <xf numFmtId="0" fontId="0" fillId="0" borderId="0" xfId="85" applyFont="1" applyAlignment="1" applyProtection="1">
      <alignment shrinkToFit="1"/>
      <protection/>
    </xf>
    <xf numFmtId="0" fontId="6" fillId="0" borderId="0" xfId="85" applyFont="1" applyAlignment="1" applyProtection="1">
      <alignment shrinkToFit="1"/>
      <protection/>
    </xf>
    <xf numFmtId="0" fontId="7" fillId="0" borderId="0" xfId="85" applyFont="1" applyAlignment="1" applyProtection="1">
      <alignment shrinkToFit="1"/>
      <protection/>
    </xf>
    <xf numFmtId="0" fontId="8" fillId="0" borderId="0" xfId="85" applyFont="1" applyAlignment="1" applyProtection="1">
      <alignment/>
      <protection/>
    </xf>
    <xf numFmtId="0" fontId="0" fillId="0" borderId="0" xfId="85" applyFont="1" applyAlignment="1" applyProtection="1">
      <alignment/>
      <protection/>
    </xf>
    <xf numFmtId="0" fontId="0" fillId="0" borderId="0" xfId="85" applyFont="1" applyAlignment="1" applyProtection="1">
      <alignment horizontal="left"/>
      <protection/>
    </xf>
    <xf numFmtId="49" fontId="0" fillId="0" borderId="0" xfId="85" applyNumberFormat="1" applyFont="1" applyAlignment="1" applyProtection="1">
      <alignment horizontal="left"/>
      <protection/>
    </xf>
    <xf numFmtId="49" fontId="0" fillId="0" borderId="0" xfId="85" applyNumberFormat="1" applyFont="1" applyAlignment="1" applyProtection="1">
      <alignment/>
      <protection/>
    </xf>
    <xf numFmtId="182" fontId="0" fillId="0" borderId="0" xfId="85" applyNumberFormat="1" applyFont="1" applyAlignment="1" applyProtection="1">
      <alignment horizontal="center"/>
      <protection/>
    </xf>
    <xf numFmtId="3" fontId="0" fillId="0" borderId="0" xfId="85" applyNumberFormat="1" applyFont="1" applyAlignment="1" applyProtection="1">
      <alignment/>
      <protection/>
    </xf>
    <xf numFmtId="0" fontId="0" fillId="0" borderId="0" xfId="85" applyFont="1" applyBorder="1" applyAlignment="1" applyProtection="1">
      <alignment horizontal="center"/>
      <protection/>
    </xf>
    <xf numFmtId="0" fontId="0" fillId="0" borderId="0" xfId="85" applyFont="1" applyAlignment="1" applyProtection="1">
      <alignment horizontal="right"/>
      <protection/>
    </xf>
    <xf numFmtId="177" fontId="9" fillId="0" borderId="0" xfId="69" applyFont="1" applyAlignment="1" applyProtection="1">
      <alignment horizontal="left"/>
      <protection/>
    </xf>
    <xf numFmtId="0" fontId="10" fillId="0" borderId="0" xfId="85" applyFont="1" applyAlignment="1" applyProtection="1">
      <alignment horizontal="left"/>
      <protection/>
    </xf>
    <xf numFmtId="178" fontId="9" fillId="0" borderId="0" xfId="16" applyNumberFormat="1" applyFont="1" applyFill="1" applyBorder="1" applyAlignment="1" applyProtection="1">
      <alignment horizontal="left" wrapText="1"/>
      <protection/>
    </xf>
    <xf numFmtId="0" fontId="5" fillId="0" borderId="0" xfId="48" applyFont="1" applyBorder="1" applyAlignment="1" applyProtection="1">
      <alignment horizontal="center" vertical="center" wrapText="1"/>
      <protection/>
    </xf>
    <xf numFmtId="3" fontId="5" fillId="0" borderId="0" xfId="85" applyNumberFormat="1" applyFont="1" applyAlignment="1" applyProtection="1">
      <alignment horizontal="center" vertical="center"/>
      <protection/>
    </xf>
    <xf numFmtId="3" fontId="5" fillId="0" borderId="0" xfId="85" applyNumberFormat="1" applyFont="1" applyAlignment="1" applyProtection="1">
      <alignment horizontal="left" vertical="center"/>
      <protection/>
    </xf>
    <xf numFmtId="0" fontId="11" fillId="0" borderId="20" xfId="85" applyFont="1" applyBorder="1" applyAlignment="1" applyProtection="1">
      <alignment horizontal="center" vertical="center" wrapText="1"/>
      <protection/>
    </xf>
    <xf numFmtId="0" fontId="11" fillId="0" borderId="21" xfId="85" applyFont="1" applyBorder="1" applyAlignment="1" applyProtection="1">
      <alignment horizontal="center" vertical="center"/>
      <protection/>
    </xf>
    <xf numFmtId="0" fontId="11" fillId="0" borderId="21" xfId="85" applyFont="1" applyBorder="1" applyAlignment="1" applyProtection="1">
      <alignment horizontal="left" vertical="center"/>
      <protection/>
    </xf>
    <xf numFmtId="3" fontId="11" fillId="0" borderId="21" xfId="85" applyNumberFormat="1" applyFont="1" applyFill="1" applyBorder="1" applyAlignment="1" applyProtection="1">
      <alignment horizontal="center"/>
      <protection/>
    </xf>
    <xf numFmtId="3" fontId="11" fillId="0" borderId="45" xfId="85" applyNumberFormat="1" applyFont="1" applyFill="1" applyBorder="1" applyAlignment="1" applyProtection="1">
      <alignment horizontal="center"/>
      <protection/>
    </xf>
    <xf numFmtId="3" fontId="11" fillId="0" borderId="39" xfId="85" applyNumberFormat="1" applyFont="1" applyFill="1" applyBorder="1" applyAlignment="1" applyProtection="1">
      <alignment horizontal="center"/>
      <protection/>
    </xf>
    <xf numFmtId="0" fontId="11" fillId="0" borderId="26" xfId="85" applyFont="1" applyBorder="1" applyAlignment="1" applyProtection="1">
      <alignment horizontal="center" vertical="center" wrapText="1"/>
      <protection/>
    </xf>
    <xf numFmtId="0" fontId="11" fillId="0" borderId="46" xfId="85" applyFont="1" applyBorder="1" applyAlignment="1" applyProtection="1">
      <alignment horizontal="center" vertical="center"/>
      <protection/>
    </xf>
    <xf numFmtId="49" fontId="11" fillId="0" borderId="46" xfId="85" applyNumberFormat="1" applyFont="1" applyBorder="1" applyAlignment="1" applyProtection="1">
      <alignment horizontal="left" vertical="center"/>
      <protection/>
    </xf>
    <xf numFmtId="49" fontId="11" fillId="0" borderId="46" xfId="85" applyNumberFormat="1" applyFont="1" applyBorder="1" applyAlignment="1" applyProtection="1">
      <alignment horizontal="center" vertical="center"/>
      <protection/>
    </xf>
    <xf numFmtId="182" fontId="11" fillId="0" borderId="46" xfId="85" applyNumberFormat="1" applyFont="1" applyBorder="1" applyAlignment="1" applyProtection="1">
      <alignment horizontal="center" vertical="center"/>
      <protection/>
    </xf>
    <xf numFmtId="3" fontId="11" fillId="0" borderId="47" xfId="85" applyNumberFormat="1" applyFont="1" applyBorder="1" applyAlignment="1" applyProtection="1">
      <alignment horizontal="center" vertical="center" wrapText="1"/>
      <protection/>
    </xf>
    <xf numFmtId="3" fontId="11" fillId="0" borderId="48" xfId="85" applyNumberFormat="1" applyFont="1" applyBorder="1" applyAlignment="1" applyProtection="1">
      <alignment horizontal="center" vertical="center" wrapText="1"/>
      <protection/>
    </xf>
    <xf numFmtId="0" fontId="12" fillId="0" borderId="49" xfId="85" applyFont="1" applyBorder="1" applyAlignment="1" applyProtection="1">
      <alignment horizontal="center" vertical="top" shrinkToFit="1"/>
      <protection/>
    </xf>
    <xf numFmtId="0" fontId="13" fillId="0" borderId="20" xfId="85" applyFont="1" applyBorder="1" applyAlignment="1" applyProtection="1">
      <alignment horizontal="left" shrinkToFit="1"/>
      <protection/>
    </xf>
    <xf numFmtId="1" fontId="0" fillId="0" borderId="21" xfId="64" applyNumberFormat="1" applyFont="1" applyBorder="1" applyAlignment="1" applyProtection="1">
      <alignment horizontal="right" shrinkToFit="1"/>
      <protection/>
    </xf>
    <xf numFmtId="14" fontId="0" fillId="0" borderId="21" xfId="64" applyNumberFormat="1" applyFont="1" applyBorder="1" applyAlignment="1" applyProtection="1">
      <alignment horizontal="right" shrinkToFit="1"/>
      <protection/>
    </xf>
    <xf numFmtId="4" fontId="0" fillId="0" borderId="21" xfId="64" applyNumberFormat="1" applyFont="1" applyBorder="1" applyAlignment="1" applyProtection="1">
      <alignment horizontal="right" shrinkToFit="1"/>
      <protection/>
    </xf>
    <xf numFmtId="4" fontId="14" fillId="0" borderId="50" xfId="85" applyNumberFormat="1" applyFont="1" applyBorder="1" applyAlignment="1" applyProtection="1">
      <alignment horizontal="right" shrinkToFit="1"/>
      <protection/>
    </xf>
    <xf numFmtId="0" fontId="13" fillId="0" borderId="23" xfId="85" applyFont="1" applyBorder="1" applyAlignment="1" applyProtection="1">
      <alignment horizontal="left" shrinkToFit="1"/>
      <protection/>
    </xf>
    <xf numFmtId="1" fontId="0" fillId="0" borderId="24" xfId="64" applyNumberFormat="1" applyFont="1" applyBorder="1" applyAlignment="1" applyProtection="1">
      <alignment horizontal="right" shrinkToFit="1"/>
      <protection/>
    </xf>
    <xf numFmtId="14" fontId="0" fillId="0" borderId="24" xfId="64" applyNumberFormat="1" applyFont="1" applyBorder="1" applyAlignment="1" applyProtection="1">
      <alignment horizontal="right" shrinkToFit="1"/>
      <protection/>
    </xf>
    <xf numFmtId="4" fontId="0" fillId="0" borderId="24" xfId="64" applyNumberFormat="1" applyFont="1" applyBorder="1" applyAlignment="1" applyProtection="1">
      <alignment horizontal="right" shrinkToFit="1"/>
      <protection/>
    </xf>
    <xf numFmtId="4" fontId="14" fillId="0" borderId="51" xfId="85" applyNumberFormat="1" applyFont="1" applyBorder="1" applyAlignment="1" applyProtection="1">
      <alignment horizontal="right" shrinkToFit="1"/>
      <protection/>
    </xf>
    <xf numFmtId="0" fontId="15" fillId="0" borderId="26" xfId="85" applyFont="1" applyBorder="1" applyAlignment="1" applyProtection="1">
      <alignment horizontal="left" shrinkToFit="1"/>
      <protection/>
    </xf>
    <xf numFmtId="1" fontId="6" fillId="0" borderId="52" xfId="85" applyNumberFormat="1" applyFont="1" applyBorder="1" applyAlignment="1" applyProtection="1">
      <alignment horizontal="left" shrinkToFit="1"/>
      <protection/>
    </xf>
    <xf numFmtId="1" fontId="6" fillId="0" borderId="52" xfId="85" applyNumberFormat="1" applyFont="1" applyBorder="1" applyAlignment="1" applyProtection="1">
      <alignment horizontal="right" shrinkToFit="1"/>
      <protection/>
    </xf>
    <xf numFmtId="14" fontId="0" fillId="0" borderId="25" xfId="48" applyNumberFormat="1" applyFont="1" applyBorder="1" applyAlignment="1" applyProtection="1">
      <alignment horizontal="center" shrinkToFit="1"/>
      <protection/>
    </xf>
    <xf numFmtId="4" fontId="6" fillId="0" borderId="53" xfId="85" applyNumberFormat="1" applyFont="1" applyBorder="1" applyAlignment="1" applyProtection="1">
      <alignment horizontal="right" shrinkToFit="1"/>
      <protection/>
    </xf>
    <xf numFmtId="4" fontId="6" fillId="0" borderId="25" xfId="85" applyNumberFormat="1" applyFont="1" applyBorder="1" applyAlignment="1" applyProtection="1">
      <alignment horizontal="right" shrinkToFit="1"/>
      <protection/>
    </xf>
    <xf numFmtId="4" fontId="6" fillId="0" borderId="54" xfId="85" applyNumberFormat="1" applyFont="1" applyBorder="1" applyAlignment="1" applyProtection="1">
      <alignment horizontal="right" shrinkToFit="1"/>
      <protection/>
    </xf>
    <xf numFmtId="0" fontId="12" fillId="0" borderId="55" xfId="85" applyFont="1" applyBorder="1" applyAlignment="1" applyProtection="1">
      <alignment horizontal="center" vertical="top" shrinkToFit="1"/>
      <protection/>
    </xf>
    <xf numFmtId="0" fontId="13" fillId="0" borderId="56" xfId="85" applyFont="1" applyBorder="1" applyAlignment="1" applyProtection="1">
      <alignment horizontal="left" shrinkToFit="1"/>
      <protection/>
    </xf>
    <xf numFmtId="1" fontId="0" fillId="0" borderId="57" xfId="64" applyNumberFormat="1" applyFont="1" applyBorder="1" applyAlignment="1" applyProtection="1">
      <alignment horizontal="right" shrinkToFit="1"/>
      <protection/>
    </xf>
    <xf numFmtId="14" fontId="0" fillId="0" borderId="57" xfId="64" applyNumberFormat="1" applyFont="1" applyBorder="1" applyAlignment="1" applyProtection="1">
      <alignment horizontal="right" shrinkToFit="1"/>
      <protection/>
    </xf>
    <xf numFmtId="4" fontId="0" fillId="0" borderId="58" xfId="64" applyNumberFormat="1" applyFont="1" applyBorder="1" applyAlignment="1" applyProtection="1">
      <alignment horizontal="right" shrinkToFit="1"/>
      <protection/>
    </xf>
    <xf numFmtId="4" fontId="0" fillId="0" borderId="57" xfId="64" applyNumberFormat="1" applyFont="1" applyBorder="1" applyAlignment="1" applyProtection="1">
      <alignment horizontal="right" shrinkToFit="1"/>
      <protection/>
    </xf>
    <xf numFmtId="4" fontId="14" fillId="0" borderId="59" xfId="85" applyNumberFormat="1" applyFont="1" applyBorder="1" applyAlignment="1" applyProtection="1">
      <alignment horizontal="right" shrinkToFit="1"/>
      <protection/>
    </xf>
    <xf numFmtId="1" fontId="0" fillId="0" borderId="60" xfId="64" applyNumberFormat="1" applyFont="1" applyBorder="1" applyAlignment="1" applyProtection="1">
      <alignment horizontal="right" shrinkToFit="1"/>
      <protection/>
    </xf>
    <xf numFmtId="14" fontId="0" fillId="0" borderId="60" xfId="64" applyNumberFormat="1" applyFont="1" applyBorder="1" applyAlignment="1" applyProtection="1">
      <alignment horizontal="right" shrinkToFit="1"/>
      <protection/>
    </xf>
    <xf numFmtId="4" fontId="0" fillId="0" borderId="61" xfId="64" applyNumberFormat="1" applyFont="1" applyBorder="1" applyAlignment="1" applyProtection="1">
      <alignment horizontal="right" shrinkToFit="1"/>
      <protection/>
    </xf>
    <xf numFmtId="4" fontId="0" fillId="0" borderId="60" xfId="64" applyNumberFormat="1" applyFont="1" applyBorder="1" applyAlignment="1" applyProtection="1">
      <alignment horizontal="right" shrinkToFit="1"/>
      <protection/>
    </xf>
    <xf numFmtId="4" fontId="14" fillId="0" borderId="42" xfId="85" applyNumberFormat="1" applyFont="1" applyBorder="1" applyAlignment="1" applyProtection="1">
      <alignment horizontal="right" shrinkToFit="1"/>
      <protection/>
    </xf>
    <xf numFmtId="1" fontId="6" fillId="0" borderId="25" xfId="85" applyNumberFormat="1" applyFont="1" applyBorder="1" applyAlignment="1" applyProtection="1">
      <alignment horizontal="left" shrinkToFit="1"/>
      <protection/>
    </xf>
    <xf numFmtId="1" fontId="6" fillId="0" borderId="25" xfId="85" applyNumberFormat="1" applyFont="1" applyBorder="1" applyAlignment="1" applyProtection="1">
      <alignment horizontal="right" shrinkToFit="1"/>
      <protection/>
    </xf>
    <xf numFmtId="4" fontId="6" fillId="0" borderId="41" xfId="85" applyNumberFormat="1" applyFont="1" applyBorder="1" applyAlignment="1" applyProtection="1">
      <alignment horizontal="right" shrinkToFit="1"/>
      <protection/>
    </xf>
    <xf numFmtId="1" fontId="0" fillId="0" borderId="62" xfId="64" applyNumberFormat="1" applyFont="1" applyBorder="1" applyAlignment="1" applyProtection="1">
      <alignment horizontal="right" shrinkToFit="1"/>
      <protection/>
    </xf>
    <xf numFmtId="14" fontId="0" fillId="0" borderId="62" xfId="64" applyNumberFormat="1" applyFont="1" applyBorder="1" applyAlignment="1" applyProtection="1">
      <alignment horizontal="right" shrinkToFit="1"/>
      <protection/>
    </xf>
    <xf numFmtId="4" fontId="0" fillId="0" borderId="63" xfId="64" applyNumberFormat="1" applyFont="1" applyBorder="1" applyAlignment="1" applyProtection="1">
      <alignment horizontal="right" shrinkToFit="1"/>
      <protection/>
    </xf>
    <xf numFmtId="4" fontId="0" fillId="0" borderId="62" xfId="64" applyNumberFormat="1" applyFont="1" applyBorder="1" applyAlignment="1" applyProtection="1">
      <alignment horizontal="right" shrinkToFit="1"/>
      <protection/>
    </xf>
    <xf numFmtId="4" fontId="14" fillId="0" borderId="39" xfId="85" applyNumberFormat="1" applyFont="1" applyBorder="1" applyAlignment="1" applyProtection="1">
      <alignment horizontal="right" shrinkToFit="1"/>
      <protection/>
    </xf>
    <xf numFmtId="4" fontId="14" fillId="0" borderId="64" xfId="85" applyNumberFormat="1" applyFont="1" applyBorder="1" applyAlignment="1" applyProtection="1">
      <alignment horizontal="right" shrinkToFit="1"/>
      <protection/>
    </xf>
    <xf numFmtId="1" fontId="0" fillId="0" borderId="65" xfId="64" applyNumberFormat="1" applyFont="1" applyBorder="1" applyAlignment="1" applyProtection="1">
      <alignment horizontal="right" shrinkToFit="1"/>
      <protection/>
    </xf>
    <xf numFmtId="14" fontId="0" fillId="0" borderId="65" xfId="64" applyNumberFormat="1" applyFont="1" applyBorder="1" applyAlignment="1" applyProtection="1">
      <alignment horizontal="right" shrinkToFit="1"/>
      <protection/>
    </xf>
    <xf numFmtId="4" fontId="0" fillId="0" borderId="66" xfId="64" applyNumberFormat="1" applyFont="1" applyBorder="1" applyAlignment="1" applyProtection="1">
      <alignment horizontal="right" shrinkToFit="1"/>
      <protection/>
    </xf>
    <xf numFmtId="4" fontId="0" fillId="0" borderId="65" xfId="64" applyNumberFormat="1" applyFont="1" applyBorder="1" applyAlignment="1" applyProtection="1">
      <alignment horizontal="right" shrinkToFit="1"/>
      <protection/>
    </xf>
    <xf numFmtId="14" fontId="0" fillId="0" borderId="67" xfId="64" applyNumberFormat="1" applyFont="1" applyBorder="1" applyAlignment="1" applyProtection="1">
      <alignment horizontal="right" shrinkToFit="1"/>
      <protection/>
    </xf>
    <xf numFmtId="182" fontId="4" fillId="0" borderId="0" xfId="85" applyNumberFormat="1" applyFont="1" applyAlignment="1" applyProtection="1">
      <alignment horizontal="center"/>
      <protection/>
    </xf>
    <xf numFmtId="3" fontId="4" fillId="0" borderId="0" xfId="85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7" fontId="9" fillId="0" borderId="0" xfId="69" applyFont="1" applyFill="1" applyBorder="1" applyAlignment="1" applyProtection="1">
      <alignment horizontal="left"/>
      <protection/>
    </xf>
    <xf numFmtId="182" fontId="3" fillId="0" borderId="0" xfId="85" applyNumberFormat="1" applyFont="1" applyAlignment="1" applyProtection="1">
      <alignment horizontal="center"/>
      <protection/>
    </xf>
    <xf numFmtId="3" fontId="3" fillId="0" borderId="0" xfId="85" applyNumberFormat="1" applyFont="1" applyAlignment="1" applyProtection="1">
      <alignment/>
      <protection/>
    </xf>
    <xf numFmtId="0" fontId="5" fillId="0" borderId="0" xfId="48" applyFont="1" applyBorder="1" applyAlignment="1" applyProtection="1">
      <alignment horizontal="center" vertical="center"/>
      <protection/>
    </xf>
    <xf numFmtId="3" fontId="5" fillId="0" borderId="0" xfId="85" applyNumberFormat="1" applyFont="1" applyFill="1" applyBorder="1" applyAlignment="1" applyProtection="1">
      <alignment horizontal="center" vertical="center" wrapText="1"/>
      <protection/>
    </xf>
    <xf numFmtId="3" fontId="5" fillId="0" borderId="0" xfId="85" applyNumberFormat="1" applyFont="1" applyBorder="1" applyAlignment="1" applyProtection="1">
      <alignment horizontal="center" vertical="center"/>
      <protection/>
    </xf>
    <xf numFmtId="3" fontId="16" fillId="24" borderId="0" xfId="85" applyNumberFormat="1" applyFont="1" applyFill="1" applyBorder="1" applyAlignment="1" applyProtection="1">
      <alignment horizontal="center" vertical="center"/>
      <protection/>
    </xf>
    <xf numFmtId="0" fontId="0" fillId="0" borderId="0" xfId="48" applyFont="1" applyAlignment="1" applyProtection="1">
      <alignment horizontal="center"/>
      <protection/>
    </xf>
    <xf numFmtId="0" fontId="11" fillId="0" borderId="0" xfId="85" applyFont="1" applyBorder="1" applyAlignment="1" applyProtection="1">
      <alignment horizontal="center" vertical="center"/>
      <protection/>
    </xf>
    <xf numFmtId="0" fontId="2" fillId="0" borderId="68" xfId="85" applyFont="1" applyBorder="1" applyAlignment="1" applyProtection="1">
      <alignment horizontal="center" vertical="center" wrapText="1"/>
      <protection/>
    </xf>
    <xf numFmtId="0" fontId="2" fillId="0" borderId="20" xfId="85" applyFont="1" applyBorder="1" applyAlignment="1" applyProtection="1">
      <alignment horizontal="center" vertical="center"/>
      <protection/>
    </xf>
    <xf numFmtId="0" fontId="2" fillId="0" borderId="21" xfId="85" applyFont="1" applyBorder="1" applyAlignment="1" applyProtection="1">
      <alignment horizontal="center" vertical="center"/>
      <protection/>
    </xf>
    <xf numFmtId="0" fontId="2" fillId="0" borderId="45" xfId="85" applyFont="1" applyBorder="1" applyAlignment="1" applyProtection="1">
      <alignment horizontal="center"/>
      <protection/>
    </xf>
    <xf numFmtId="0" fontId="2" fillId="0" borderId="69" xfId="85" applyFont="1" applyBorder="1" applyAlignment="1" applyProtection="1">
      <alignment horizontal="center"/>
      <protection/>
    </xf>
    <xf numFmtId="0" fontId="2" fillId="0" borderId="26" xfId="85" applyFont="1" applyBorder="1" applyAlignment="1" applyProtection="1">
      <alignment horizontal="center" vertical="center"/>
      <protection/>
    </xf>
    <xf numFmtId="0" fontId="2" fillId="0" borderId="25" xfId="85" applyFont="1" applyBorder="1" applyAlignment="1" applyProtection="1">
      <alignment horizontal="center" vertical="center"/>
      <protection/>
    </xf>
    <xf numFmtId="182" fontId="2" fillId="0" borderId="25" xfId="85" applyNumberFormat="1" applyFont="1" applyBorder="1" applyAlignment="1" applyProtection="1">
      <alignment horizontal="center" vertical="center"/>
      <protection/>
    </xf>
    <xf numFmtId="14" fontId="2" fillId="0" borderId="25" xfId="86" applyNumberFormat="1" applyFont="1" applyBorder="1" applyAlignment="1" applyProtection="1">
      <alignment horizontal="center" vertical="center" wrapText="1"/>
      <protection/>
    </xf>
    <xf numFmtId="3" fontId="2" fillId="0" borderId="25" xfId="85" applyNumberFormat="1" applyFont="1" applyBorder="1" applyAlignment="1" applyProtection="1">
      <alignment horizontal="center" vertical="center" wrapText="1"/>
      <protection/>
    </xf>
    <xf numFmtId="0" fontId="16" fillId="25" borderId="0" xfId="85" applyFont="1" applyFill="1" applyBorder="1" applyAlignment="1" applyProtection="1">
      <alignment horizontal="center" shrinkToFit="1"/>
      <protection/>
    </xf>
    <xf numFmtId="0" fontId="12" fillId="0" borderId="70" xfId="85" applyFont="1" applyBorder="1" applyAlignment="1" applyProtection="1">
      <alignment horizontal="center" vertical="center" shrinkToFit="1"/>
      <protection/>
    </xf>
    <xf numFmtId="1" fontId="13" fillId="0" borderId="24" xfId="85" applyNumberFormat="1" applyFont="1" applyBorder="1" applyAlignment="1" applyProtection="1">
      <alignment horizontal="right" shrinkToFit="1"/>
      <protection/>
    </xf>
    <xf numFmtId="14" fontId="13" fillId="0" borderId="24" xfId="85" applyNumberFormat="1" applyFont="1" applyBorder="1" applyAlignment="1" applyProtection="1">
      <alignment horizontal="center" shrinkToFit="1"/>
      <protection/>
    </xf>
    <xf numFmtId="4" fontId="13" fillId="0" borderId="24" xfId="85" applyNumberFormat="1" applyFont="1" applyBorder="1" applyAlignment="1" applyProtection="1">
      <alignment horizontal="right" shrinkToFit="1"/>
      <protection/>
    </xf>
    <xf numFmtId="4" fontId="3" fillId="0" borderId="24" xfId="85" applyNumberFormat="1" applyFont="1" applyBorder="1" applyAlignment="1" applyProtection="1">
      <alignment shrinkToFit="1"/>
      <protection/>
    </xf>
    <xf numFmtId="0" fontId="12" fillId="0" borderId="71" xfId="85" applyFont="1" applyBorder="1" applyAlignment="1" applyProtection="1">
      <alignment horizontal="center" vertical="center" shrinkToFit="1"/>
      <protection/>
    </xf>
    <xf numFmtId="0" fontId="15" fillId="0" borderId="72" xfId="85" applyFont="1" applyBorder="1" applyAlignment="1" applyProtection="1">
      <alignment horizontal="left" shrinkToFit="1"/>
      <protection/>
    </xf>
    <xf numFmtId="1" fontId="17" fillId="0" borderId="46" xfId="85" applyNumberFormat="1" applyFont="1" applyBorder="1" applyAlignment="1" applyProtection="1">
      <alignment horizontal="right" shrinkToFit="1"/>
      <protection/>
    </xf>
    <xf numFmtId="14" fontId="17" fillId="0" borderId="46" xfId="85" applyNumberFormat="1" applyFont="1" applyBorder="1" applyAlignment="1" applyProtection="1">
      <alignment horizontal="center" shrinkToFit="1"/>
      <protection/>
    </xf>
    <xf numFmtId="4" fontId="15" fillId="0" borderId="46" xfId="85" applyNumberFormat="1" applyFont="1" applyBorder="1" applyAlignment="1" applyProtection="1">
      <alignment horizontal="right" shrinkToFit="1"/>
      <protection/>
    </xf>
    <xf numFmtId="1" fontId="13" fillId="24" borderId="21" xfId="85" applyNumberFormat="1" applyFont="1" applyFill="1" applyBorder="1" applyAlignment="1" applyProtection="1">
      <alignment horizontal="right" shrinkToFit="1"/>
      <protection/>
    </xf>
    <xf numFmtId="14" fontId="13" fillId="24" borderId="21" xfId="85" applyNumberFormat="1" applyFont="1" applyFill="1" applyBorder="1" applyAlignment="1" applyProtection="1">
      <alignment horizontal="center" shrinkToFit="1"/>
      <protection/>
    </xf>
    <xf numFmtId="4" fontId="13" fillId="24" borderId="21" xfId="85" applyNumberFormat="1" applyFont="1" applyFill="1" applyBorder="1" applyAlignment="1" applyProtection="1">
      <alignment horizontal="right" shrinkToFit="1"/>
      <protection/>
    </xf>
    <xf numFmtId="4" fontId="3" fillId="0" borderId="21" xfId="85" applyNumberFormat="1" applyFont="1" applyBorder="1" applyAlignment="1" applyProtection="1">
      <alignment shrinkToFit="1"/>
      <protection/>
    </xf>
    <xf numFmtId="1" fontId="13" fillId="24" borderId="24" xfId="85" applyNumberFormat="1" applyFont="1" applyFill="1" applyBorder="1" applyAlignment="1" applyProtection="1">
      <alignment horizontal="right" shrinkToFit="1"/>
      <protection/>
    </xf>
    <xf numFmtId="14" fontId="13" fillId="24" borderId="24" xfId="85" applyNumberFormat="1" applyFont="1" applyFill="1" applyBorder="1" applyAlignment="1" applyProtection="1">
      <alignment horizontal="center" shrinkToFit="1"/>
      <protection/>
    </xf>
    <xf numFmtId="4" fontId="13" fillId="24" borderId="24" xfId="85" applyNumberFormat="1" applyFont="1" applyFill="1" applyBorder="1" applyAlignment="1" applyProtection="1">
      <alignment horizontal="right" shrinkToFit="1"/>
      <protection/>
    </xf>
    <xf numFmtId="1" fontId="17" fillId="0" borderId="25" xfId="85" applyNumberFormat="1" applyFont="1" applyBorder="1" applyAlignment="1" applyProtection="1">
      <alignment horizontal="right" shrinkToFit="1"/>
      <protection/>
    </xf>
    <xf numFmtId="14" fontId="17" fillId="0" borderId="25" xfId="85" applyNumberFormat="1" applyFont="1" applyBorder="1" applyAlignment="1" applyProtection="1">
      <alignment horizontal="center" shrinkToFit="1"/>
      <protection/>
    </xf>
    <xf numFmtId="4" fontId="15" fillId="0" borderId="25" xfId="85" applyNumberFormat="1" applyFont="1" applyBorder="1" applyAlignment="1" applyProtection="1">
      <alignment horizontal="right" shrinkToFit="1"/>
      <protection/>
    </xf>
    <xf numFmtId="1" fontId="13" fillId="0" borderId="21" xfId="85" applyNumberFormat="1" applyFont="1" applyBorder="1" applyAlignment="1" applyProtection="1">
      <alignment horizontal="right" shrinkToFit="1"/>
      <protection/>
    </xf>
    <xf numFmtId="14" fontId="13" fillId="0" borderId="21" xfId="85" applyNumberFormat="1" applyFont="1" applyBorder="1" applyAlignment="1" applyProtection="1">
      <alignment horizontal="center" shrinkToFit="1"/>
      <protection/>
    </xf>
    <xf numFmtId="4" fontId="13" fillId="0" borderId="21" xfId="85" applyNumberFormat="1" applyFont="1" applyBorder="1" applyAlignment="1" applyProtection="1">
      <alignment horizontal="right" shrinkToFit="1"/>
      <protection/>
    </xf>
    <xf numFmtId="0" fontId="18" fillId="0" borderId="0" xfId="48" applyFont="1" applyAlignment="1" applyProtection="1">
      <alignment/>
      <protection/>
    </xf>
    <xf numFmtId="0" fontId="2" fillId="0" borderId="69" xfId="85" applyFont="1" applyBorder="1" applyAlignment="1" applyProtection="1">
      <alignment/>
      <protection/>
    </xf>
    <xf numFmtId="0" fontId="2" fillId="0" borderId="73" xfId="85" applyFont="1" applyBorder="1" applyAlignment="1" applyProtection="1">
      <alignment/>
      <protection/>
    </xf>
    <xf numFmtId="3" fontId="2" fillId="0" borderId="12" xfId="85" applyNumberFormat="1" applyFont="1" applyBorder="1" applyAlignment="1" applyProtection="1">
      <alignment horizontal="center" vertical="center" wrapText="1"/>
      <protection/>
    </xf>
    <xf numFmtId="3" fontId="2" fillId="0" borderId="21" xfId="85" applyNumberFormat="1" applyFont="1" applyBorder="1" applyAlignment="1" applyProtection="1">
      <alignment horizontal="center" vertical="center" wrapText="1"/>
      <protection/>
    </xf>
    <xf numFmtId="3" fontId="2" fillId="0" borderId="18" xfId="85" applyNumberFormat="1" applyFont="1" applyBorder="1" applyAlignment="1" applyProtection="1">
      <alignment horizontal="center" vertical="center" wrapText="1"/>
      <protection/>
    </xf>
    <xf numFmtId="4" fontId="13" fillId="0" borderId="24" xfId="48" applyNumberFormat="1" applyFont="1" applyBorder="1" applyAlignment="1" applyProtection="1">
      <alignment horizontal="right" shrinkToFit="1"/>
      <protection/>
    </xf>
    <xf numFmtId="4" fontId="3" fillId="0" borderId="24" xfId="64" applyNumberFormat="1" applyFont="1" applyBorder="1" applyAlignment="1" applyProtection="1">
      <alignment horizontal="right" shrinkToFit="1"/>
      <protection/>
    </xf>
    <xf numFmtId="4" fontId="19" fillId="0" borderId="24" xfId="85" applyNumberFormat="1" applyFont="1" applyBorder="1" applyAlignment="1" applyProtection="1">
      <alignment shrinkToFit="1"/>
      <protection/>
    </xf>
    <xf numFmtId="4" fontId="13" fillId="0" borderId="24" xfId="85" applyNumberFormat="1" applyFont="1" applyFill="1" applyBorder="1" applyAlignment="1" applyProtection="1">
      <alignment shrinkToFit="1"/>
      <protection/>
    </xf>
    <xf numFmtId="4" fontId="13" fillId="0" borderId="21" xfId="48" applyNumberFormat="1" applyFont="1" applyBorder="1" applyAlignment="1" applyProtection="1">
      <alignment horizontal="right" shrinkToFit="1"/>
      <protection/>
    </xf>
    <xf numFmtId="4" fontId="3" fillId="0" borderId="74" xfId="64" applyNumberFormat="1" applyFont="1" applyBorder="1" applyAlignment="1" applyProtection="1">
      <alignment horizontal="right" shrinkToFit="1"/>
      <protection/>
    </xf>
    <xf numFmtId="4" fontId="19" fillId="0" borderId="21" xfId="85" applyNumberFormat="1" applyFont="1" applyBorder="1" applyAlignment="1" applyProtection="1">
      <alignment shrinkToFit="1"/>
      <protection/>
    </xf>
    <xf numFmtId="4" fontId="13" fillId="0" borderId="21" xfId="85" applyNumberFormat="1" applyFont="1" applyFill="1" applyBorder="1" applyAlignment="1" applyProtection="1">
      <alignment shrinkToFit="1"/>
      <protection/>
    </xf>
    <xf numFmtId="4" fontId="3" fillId="0" borderId="57" xfId="64" applyNumberFormat="1" applyFont="1" applyBorder="1" applyAlignment="1" applyProtection="1">
      <alignment horizontal="right" shrinkToFit="1"/>
      <protection/>
    </xf>
    <xf numFmtId="4" fontId="3" fillId="0" borderId="60" xfId="64" applyNumberFormat="1" applyFont="1" applyBorder="1" applyAlignment="1" applyProtection="1">
      <alignment horizontal="right" shrinkToFit="1"/>
      <protection/>
    </xf>
    <xf numFmtId="4" fontId="3" fillId="0" borderId="62" xfId="64" applyNumberFormat="1" applyFont="1" applyBorder="1" applyAlignment="1" applyProtection="1">
      <alignment horizontal="right" shrinkToFit="1"/>
      <protection/>
    </xf>
    <xf numFmtId="4" fontId="3" fillId="0" borderId="75" xfId="64" applyNumberFormat="1" applyFont="1" applyBorder="1" applyAlignment="1" applyProtection="1">
      <alignment horizontal="right" shrinkToFit="1"/>
      <protection/>
    </xf>
    <xf numFmtId="4" fontId="3" fillId="0" borderId="76" xfId="64" applyNumberFormat="1" applyFont="1" applyBorder="1" applyAlignment="1" applyProtection="1">
      <alignment horizontal="right" shrinkToFit="1"/>
      <protection/>
    </xf>
    <xf numFmtId="4" fontId="3" fillId="0" borderId="77" xfId="64" applyNumberFormat="1" applyFont="1" applyBorder="1" applyAlignment="1" applyProtection="1">
      <alignment horizontal="right" shrinkToFit="1"/>
      <protection/>
    </xf>
    <xf numFmtId="0" fontId="4" fillId="0" borderId="0" xfId="85" applyFont="1" applyAlignment="1" applyProtection="1">
      <alignment horizontal="right"/>
      <protection/>
    </xf>
    <xf numFmtId="0" fontId="3" fillId="0" borderId="0" xfId="85" applyFont="1" applyAlignment="1" applyProtection="1">
      <alignment horizontal="right"/>
      <protection/>
    </xf>
    <xf numFmtId="0" fontId="5" fillId="0" borderId="0" xfId="85" applyFont="1" applyFill="1" applyBorder="1" applyAlignment="1" applyProtection="1">
      <alignment horizontal="center" vertical="center"/>
      <protection/>
    </xf>
    <xf numFmtId="3" fontId="5" fillId="0" borderId="0" xfId="85" applyNumberFormat="1" applyFont="1" applyFill="1" applyBorder="1" applyAlignment="1" applyProtection="1">
      <alignment horizontal="center" vertical="center"/>
      <protection/>
    </xf>
    <xf numFmtId="0" fontId="0" fillId="0" borderId="0" xfId="37" applyFont="1" applyAlignment="1" applyProtection="1">
      <alignment/>
      <protection/>
    </xf>
    <xf numFmtId="3" fontId="2" fillId="0" borderId="39" xfId="85" applyNumberFormat="1" applyFont="1" applyBorder="1" applyAlignment="1" applyProtection="1">
      <alignment horizontal="center" vertical="center" wrapText="1"/>
      <protection/>
    </xf>
    <xf numFmtId="0" fontId="11" fillId="0" borderId="60" xfId="85" applyFont="1" applyBorder="1" applyAlignment="1" applyProtection="1">
      <alignment horizontal="center" vertical="center" wrapText="1"/>
      <protection/>
    </xf>
    <xf numFmtId="3" fontId="2" fillId="0" borderId="41" xfId="85" applyNumberFormat="1" applyFont="1" applyBorder="1" applyAlignment="1" applyProtection="1">
      <alignment horizontal="center" vertical="center" wrapText="1"/>
      <protection/>
    </xf>
    <xf numFmtId="4" fontId="13" fillId="6" borderId="24" xfId="85" applyNumberFormat="1" applyFont="1" applyFill="1" applyBorder="1" applyAlignment="1" applyProtection="1">
      <alignment shrinkToFit="1"/>
      <protection/>
    </xf>
    <xf numFmtId="4" fontId="13" fillId="2" borderId="78" xfId="85" applyNumberFormat="1" applyFont="1" applyFill="1" applyBorder="1" applyAlignment="1" applyProtection="1">
      <alignment shrinkToFit="1"/>
      <protection/>
    </xf>
    <xf numFmtId="4" fontId="3" fillId="25" borderId="60" xfId="64" applyNumberFormat="1" applyFont="1" applyFill="1" applyBorder="1" applyAlignment="1" applyProtection="1">
      <alignment horizontal="center" vertical="center" wrapText="1" shrinkToFit="1"/>
      <protection/>
    </xf>
    <xf numFmtId="4" fontId="13" fillId="0" borderId="51" xfId="85" applyNumberFormat="1" applyFont="1" applyFill="1" applyBorder="1" applyAlignment="1" applyProtection="1">
      <alignment shrinkToFit="1"/>
      <protection/>
    </xf>
    <xf numFmtId="4" fontId="20" fillId="20" borderId="60" xfId="85" applyNumberFormat="1" applyFont="1" applyFill="1" applyBorder="1" applyAlignment="1" applyProtection="1">
      <alignment horizontal="right" vertical="center" shrinkToFit="1"/>
      <protection/>
    </xf>
    <xf numFmtId="4" fontId="20" fillId="24" borderId="60" xfId="85" applyNumberFormat="1" applyFont="1" applyFill="1" applyBorder="1" applyAlignment="1" applyProtection="1">
      <alignment horizontal="right" vertical="center" shrinkToFit="1"/>
      <protection/>
    </xf>
    <xf numFmtId="4" fontId="15" fillId="6" borderId="46" xfId="85" applyNumberFormat="1" applyFont="1" applyFill="1" applyBorder="1" applyAlignment="1" applyProtection="1">
      <alignment horizontal="right" shrinkToFit="1"/>
      <protection/>
    </xf>
    <xf numFmtId="4" fontId="15" fillId="2" borderId="79" xfId="85" applyNumberFormat="1" applyFont="1" applyFill="1" applyBorder="1" applyAlignment="1" applyProtection="1">
      <alignment horizontal="right" shrinkToFit="1"/>
      <protection/>
    </xf>
    <xf numFmtId="4" fontId="15" fillId="2" borderId="79" xfId="85" applyNumberFormat="1" applyFont="1" applyFill="1" applyBorder="1" applyAlignment="1" applyProtection="1">
      <alignment horizontal="center" vertical="center" wrapText="1" shrinkToFit="1"/>
      <protection/>
    </xf>
    <xf numFmtId="4" fontId="15" fillId="0" borderId="80" xfId="85" applyNumberFormat="1" applyFont="1" applyBorder="1" applyAlignment="1" applyProtection="1">
      <alignment horizontal="right" shrinkToFit="1"/>
      <protection/>
    </xf>
    <xf numFmtId="4" fontId="13" fillId="6" borderId="21" xfId="85" applyNumberFormat="1" applyFont="1" applyFill="1" applyBorder="1" applyAlignment="1" applyProtection="1">
      <alignment shrinkToFit="1"/>
      <protection/>
    </xf>
    <xf numFmtId="4" fontId="13" fillId="2" borderId="73" xfId="85" applyNumberFormat="1" applyFont="1" applyFill="1" applyBorder="1" applyAlignment="1" applyProtection="1">
      <alignment shrinkToFit="1"/>
      <protection/>
    </xf>
    <xf numFmtId="4" fontId="13" fillId="2" borderId="73" xfId="85" applyNumberFormat="1" applyFont="1" applyFill="1" applyBorder="1" applyAlignment="1" applyProtection="1">
      <alignment horizontal="center" vertical="center" wrapText="1" shrinkToFit="1"/>
      <protection/>
    </xf>
    <xf numFmtId="4" fontId="13" fillId="0" borderId="50" xfId="85" applyNumberFormat="1" applyFont="1" applyFill="1" applyBorder="1" applyAlignment="1" applyProtection="1">
      <alignment shrinkToFit="1"/>
      <protection/>
    </xf>
    <xf numFmtId="4" fontId="13" fillId="2" borderId="78" xfId="85" applyNumberFormat="1" applyFont="1" applyFill="1" applyBorder="1" applyAlignment="1" applyProtection="1">
      <alignment horizontal="center" vertical="center" wrapText="1" shrinkToFit="1"/>
      <protection/>
    </xf>
    <xf numFmtId="4" fontId="15" fillId="6" borderId="25" xfId="85" applyNumberFormat="1" applyFont="1" applyFill="1" applyBorder="1" applyAlignment="1" applyProtection="1">
      <alignment horizontal="right" shrinkToFit="1"/>
      <protection/>
    </xf>
    <xf numFmtId="4" fontId="15" fillId="2" borderId="81" xfId="85" applyNumberFormat="1" applyFont="1" applyFill="1" applyBorder="1" applyAlignment="1" applyProtection="1">
      <alignment horizontal="right" shrinkToFit="1"/>
      <protection/>
    </xf>
    <xf numFmtId="4" fontId="15" fillId="2" borderId="81" xfId="85" applyNumberFormat="1" applyFont="1" applyFill="1" applyBorder="1" applyAlignment="1" applyProtection="1">
      <alignment horizontal="center" vertical="center" wrapText="1" shrinkToFit="1"/>
      <protection/>
    </xf>
    <xf numFmtId="4" fontId="15" fillId="0" borderId="54" xfId="85" applyNumberFormat="1" applyFont="1" applyBorder="1" applyAlignment="1" applyProtection="1">
      <alignment horizontal="right" shrinkToFit="1"/>
      <protection/>
    </xf>
    <xf numFmtId="4" fontId="13" fillId="2" borderId="13" xfId="85" applyNumberFormat="1" applyFont="1" applyFill="1" applyBorder="1" applyAlignment="1" applyProtection="1">
      <alignment horizontal="center" vertical="center" wrapText="1" shrinkToFit="1"/>
      <protection/>
    </xf>
    <xf numFmtId="4" fontId="13" fillId="2" borderId="24" xfId="85" applyNumberFormat="1" applyFont="1" applyFill="1" applyBorder="1" applyAlignment="1" applyProtection="1">
      <alignment horizontal="center" vertical="center" wrapText="1" shrinkToFit="1"/>
      <protection/>
    </xf>
    <xf numFmtId="4" fontId="9" fillId="0" borderId="0" xfId="16" applyNumberFormat="1" applyFont="1" applyFill="1" applyBorder="1" applyAlignment="1" applyProtection="1">
      <alignment horizontal="left"/>
      <protection/>
    </xf>
    <xf numFmtId="0" fontId="5" fillId="0" borderId="0" xfId="85" applyNumberFormat="1" applyFont="1" applyAlignment="1" applyProtection="1">
      <alignment horizontal="center"/>
      <protection/>
    </xf>
    <xf numFmtId="177" fontId="21" fillId="0" borderId="0" xfId="69" applyFont="1" applyFill="1" applyBorder="1" applyAlignment="1" applyProtection="1">
      <alignment horizontal="left"/>
      <protection/>
    </xf>
    <xf numFmtId="0" fontId="5" fillId="0" borderId="0" xfId="85" applyNumberFormat="1" applyFont="1" applyBorder="1" applyAlignment="1" applyProtection="1">
      <alignment horizontal="center"/>
      <protection/>
    </xf>
    <xf numFmtId="9" fontId="2" fillId="0" borderId="0" xfId="87" applyFont="1" applyAlignment="1" applyProtection="1">
      <alignment vertical="top" wrapText="1"/>
      <protection/>
    </xf>
    <xf numFmtId="0" fontId="5" fillId="0" borderId="0" xfId="85" applyFont="1" applyAlignment="1" applyProtection="1">
      <alignment/>
      <protection/>
    </xf>
    <xf numFmtId="0" fontId="5" fillId="0" borderId="0" xfId="85" applyFont="1" applyAlignment="1" applyProtection="1">
      <alignment horizontal="left"/>
      <protection/>
    </xf>
    <xf numFmtId="0" fontId="11" fillId="0" borderId="10" xfId="85" applyFont="1" applyBorder="1" applyAlignment="1" applyProtection="1">
      <alignment horizontal="center" vertical="center" wrapText="1"/>
      <protection/>
    </xf>
    <xf numFmtId="0" fontId="11" fillId="0" borderId="20" xfId="85" applyFont="1" applyBorder="1" applyAlignment="1" applyProtection="1">
      <alignment horizontal="center" vertical="center"/>
      <protection/>
    </xf>
    <xf numFmtId="0" fontId="11" fillId="0" borderId="21" xfId="85" applyFont="1" applyFill="1" applyBorder="1" applyAlignment="1" applyProtection="1">
      <alignment horizontal="center" vertical="center"/>
      <protection/>
    </xf>
    <xf numFmtId="0" fontId="11" fillId="0" borderId="21" xfId="85" applyFont="1" applyFill="1" applyBorder="1" applyAlignment="1" applyProtection="1">
      <alignment horizontal="center" vertical="center" wrapText="1"/>
      <protection/>
    </xf>
    <xf numFmtId="0" fontId="11" fillId="0" borderId="82" xfId="85" applyFont="1" applyBorder="1" applyAlignment="1" applyProtection="1">
      <alignment horizontal="center" vertical="center" wrapText="1"/>
      <protection/>
    </xf>
    <xf numFmtId="0" fontId="11" fillId="0" borderId="26" xfId="85" applyFont="1" applyBorder="1" applyAlignment="1" applyProtection="1">
      <alignment horizontal="center" vertical="center"/>
      <protection/>
    </xf>
    <xf numFmtId="0" fontId="11" fillId="0" borderId="25" xfId="85" applyFont="1" applyBorder="1" applyAlignment="1" applyProtection="1">
      <alignment horizontal="center" vertical="center"/>
      <protection/>
    </xf>
    <xf numFmtId="0" fontId="11" fillId="0" borderId="25" xfId="85" applyFont="1" applyFill="1" applyBorder="1" applyAlignment="1" applyProtection="1">
      <alignment horizontal="center" vertical="center"/>
      <protection/>
    </xf>
    <xf numFmtId="0" fontId="11" fillId="0" borderId="25" xfId="85" applyFont="1" applyFill="1" applyBorder="1" applyAlignment="1" applyProtection="1">
      <alignment horizontal="center" vertical="center" wrapText="1"/>
      <protection/>
    </xf>
    <xf numFmtId="0" fontId="12" fillId="0" borderId="70" xfId="85" applyFont="1" applyBorder="1" applyAlignment="1" applyProtection="1">
      <alignment horizontal="center" vertical="top" shrinkToFit="1"/>
      <protection/>
    </xf>
    <xf numFmtId="0" fontId="3" fillId="24" borderId="23" xfId="48" applyFont="1" applyFill="1" applyBorder="1" applyAlignment="1" applyProtection="1">
      <alignment shrinkToFit="1"/>
      <protection/>
    </xf>
    <xf numFmtId="0" fontId="3" fillId="24" borderId="24" xfId="48" applyFont="1" applyFill="1" applyBorder="1" applyAlignment="1" applyProtection="1">
      <alignment shrinkToFit="1"/>
      <protection/>
    </xf>
    <xf numFmtId="0" fontId="22" fillId="24" borderId="24" xfId="48" applyNumberFormat="1" applyFont="1" applyFill="1" applyBorder="1" applyAlignment="1" applyProtection="1">
      <alignment horizontal="right" shrinkToFit="1"/>
      <protection/>
    </xf>
    <xf numFmtId="0" fontId="3" fillId="24" borderId="83" xfId="48" applyNumberFormat="1" applyFont="1" applyFill="1" applyBorder="1" applyAlignment="1" applyProtection="1">
      <alignment horizontal="right" shrinkToFit="1"/>
      <protection/>
    </xf>
    <xf numFmtId="0" fontId="12" fillId="0" borderId="71" xfId="85" applyFont="1" applyBorder="1" applyAlignment="1" applyProtection="1">
      <alignment horizontal="center" vertical="top" shrinkToFit="1"/>
      <protection/>
    </xf>
    <xf numFmtId="0" fontId="15" fillId="24" borderId="84" xfId="48" applyFont="1" applyFill="1" applyBorder="1" applyAlignment="1" applyProtection="1">
      <alignment shrinkToFit="1"/>
      <protection/>
    </xf>
    <xf numFmtId="0" fontId="15" fillId="24" borderId="85" xfId="48" applyFont="1" applyFill="1" applyBorder="1" applyAlignment="1" applyProtection="1">
      <alignment shrinkToFit="1"/>
      <protection/>
    </xf>
    <xf numFmtId="0" fontId="15" fillId="24" borderId="85" xfId="48" applyNumberFormat="1" applyFont="1" applyFill="1" applyBorder="1" applyAlignment="1" applyProtection="1">
      <alignment horizontal="right" shrinkToFit="1"/>
      <protection/>
    </xf>
    <xf numFmtId="1" fontId="3" fillId="0" borderId="86" xfId="0" applyNumberFormat="1" applyFont="1" applyBorder="1" applyAlignment="1">
      <alignment shrinkToFit="1"/>
    </xf>
    <xf numFmtId="1" fontId="3" fillId="24" borderId="60" xfId="0" applyNumberFormat="1" applyFont="1" applyFill="1" applyBorder="1" applyAlignment="1">
      <alignment shrinkToFit="1"/>
    </xf>
    <xf numFmtId="1" fontId="3" fillId="24" borderId="60" xfId="0" applyNumberFormat="1" applyFont="1" applyFill="1" applyBorder="1" applyAlignment="1">
      <alignment horizontal="left" shrinkToFit="1"/>
    </xf>
    <xf numFmtId="0" fontId="22" fillId="24" borderId="62" xfId="0" applyNumberFormat="1" applyFont="1" applyFill="1" applyBorder="1" applyAlignment="1" applyProtection="1">
      <alignment horizontal="center" shrinkToFit="1"/>
      <protection/>
    </xf>
    <xf numFmtId="0" fontId="3" fillId="24" borderId="60" xfId="0" applyNumberFormat="1" applyFont="1" applyFill="1" applyBorder="1" applyAlignment="1" applyProtection="1">
      <alignment horizontal="right" shrinkToFit="1"/>
      <protection/>
    </xf>
    <xf numFmtId="0" fontId="22" fillId="24" borderId="60" xfId="0" applyNumberFormat="1" applyFont="1" applyFill="1" applyBorder="1" applyAlignment="1" applyProtection="1">
      <alignment horizontal="center" shrinkToFit="1"/>
      <protection/>
    </xf>
    <xf numFmtId="0" fontId="15" fillId="24" borderId="87" xfId="0" applyFont="1" applyFill="1" applyBorder="1" applyAlignment="1" applyProtection="1">
      <alignment shrinkToFit="1"/>
      <protection/>
    </xf>
    <xf numFmtId="0" fontId="15" fillId="24" borderId="88" xfId="0" applyFont="1" applyFill="1" applyBorder="1" applyAlignment="1" applyProtection="1">
      <alignment shrinkToFit="1"/>
      <protection/>
    </xf>
    <xf numFmtId="0" fontId="15" fillId="24" borderId="88" xfId="0" applyFont="1" applyFill="1" applyBorder="1" applyAlignment="1" applyProtection="1">
      <alignment horizontal="left" shrinkToFit="1"/>
      <protection/>
    </xf>
    <xf numFmtId="0" fontId="15" fillId="24" borderId="88" xfId="0" applyNumberFormat="1" applyFont="1" applyFill="1" applyBorder="1" applyAlignment="1" applyProtection="1">
      <alignment horizontal="center" shrinkToFit="1"/>
      <protection/>
    </xf>
    <xf numFmtId="0" fontId="15" fillId="24" borderId="88" xfId="0" applyNumberFormat="1" applyFont="1" applyFill="1" applyBorder="1" applyAlignment="1" applyProtection="1">
      <alignment horizontal="right" shrinkToFit="1"/>
      <protection/>
    </xf>
    <xf numFmtId="0" fontId="3" fillId="24" borderId="89" xfId="0" applyFont="1" applyFill="1" applyBorder="1" applyAlignment="1" applyProtection="1">
      <alignment shrinkToFit="1"/>
      <protection/>
    </xf>
    <xf numFmtId="0" fontId="3" fillId="24" borderId="60" xfId="0" applyFont="1" applyFill="1" applyBorder="1" applyAlignment="1" applyProtection="1">
      <alignment shrinkToFit="1"/>
      <protection/>
    </xf>
    <xf numFmtId="0" fontId="3" fillId="24" borderId="60" xfId="0" applyFont="1" applyFill="1" applyBorder="1" applyAlignment="1" applyProtection="1">
      <alignment horizontal="left" shrinkToFit="1"/>
      <protection/>
    </xf>
    <xf numFmtId="0" fontId="3" fillId="24" borderId="24" xfId="84" applyNumberFormat="1" applyFont="1" applyFill="1" applyBorder="1" applyAlignment="1" applyProtection="1">
      <alignment horizontal="right" shrinkToFit="1"/>
      <protection/>
    </xf>
    <xf numFmtId="0" fontId="15" fillId="25" borderId="84" xfId="48" applyFont="1" applyFill="1" applyBorder="1" applyAlignment="1" applyProtection="1">
      <alignment shrinkToFit="1"/>
      <protection/>
    </xf>
    <xf numFmtId="0" fontId="3" fillId="24" borderId="86" xfId="0" applyFont="1" applyFill="1" applyBorder="1" applyAlignment="1" applyProtection="1">
      <alignment shrinkToFit="1"/>
      <protection/>
    </xf>
    <xf numFmtId="0" fontId="3" fillId="0" borderId="23" xfId="48" applyFont="1" applyBorder="1" applyAlignment="1" applyProtection="1">
      <alignment shrinkToFit="1"/>
      <protection/>
    </xf>
    <xf numFmtId="0" fontId="15" fillId="24" borderId="26" xfId="48" applyFont="1" applyFill="1" applyBorder="1" applyAlignment="1" applyProtection="1">
      <alignment shrinkToFit="1"/>
      <protection/>
    </xf>
    <xf numFmtId="0" fontId="15" fillId="24" borderId="25" xfId="48" applyFont="1" applyFill="1" applyBorder="1" applyAlignment="1" applyProtection="1">
      <alignment shrinkToFit="1"/>
      <protection/>
    </xf>
    <xf numFmtId="0" fontId="15" fillId="24" borderId="25" xfId="48" applyNumberFormat="1" applyFont="1" applyFill="1" applyBorder="1" applyAlignment="1" applyProtection="1">
      <alignment horizontal="right" shrinkToFit="1"/>
      <protection/>
    </xf>
    <xf numFmtId="0" fontId="3" fillId="24" borderId="23" xfId="77" applyFont="1" applyFill="1" applyBorder="1" applyAlignment="1" applyProtection="1">
      <alignment shrinkToFit="1"/>
      <protection/>
    </xf>
    <xf numFmtId="0" fontId="3" fillId="24" borderId="24" xfId="77" applyFont="1" applyFill="1" applyBorder="1" applyAlignment="1" applyProtection="1">
      <alignment shrinkToFit="1"/>
      <protection/>
    </xf>
    <xf numFmtId="0" fontId="22" fillId="24" borderId="24" xfId="77" applyNumberFormat="1" applyFont="1" applyFill="1" applyBorder="1" applyAlignment="1" applyProtection="1">
      <alignment horizontal="right" shrinkToFit="1"/>
      <protection/>
    </xf>
    <xf numFmtId="0" fontId="3" fillId="24" borderId="24" xfId="48" applyNumberFormat="1" applyFont="1" applyFill="1" applyBorder="1" applyAlignment="1" applyProtection="1">
      <alignment horizontal="right" shrinkToFit="1"/>
      <protection/>
    </xf>
    <xf numFmtId="0" fontId="15" fillId="24" borderId="26" xfId="77" applyFont="1" applyFill="1" applyBorder="1" applyAlignment="1" applyProtection="1">
      <alignment shrinkToFit="1"/>
      <protection/>
    </xf>
    <xf numFmtId="0" fontId="15" fillId="24" borderId="25" xfId="77" applyFont="1" applyFill="1" applyBorder="1" applyAlignment="1" applyProtection="1">
      <alignment shrinkToFit="1"/>
      <protection/>
    </xf>
    <xf numFmtId="0" fontId="15" fillId="24" borderId="25" xfId="77" applyNumberFormat="1" applyFont="1" applyFill="1" applyBorder="1" applyAlignment="1" applyProtection="1">
      <alignment horizontal="right" shrinkToFit="1"/>
      <protection/>
    </xf>
    <xf numFmtId="0" fontId="3" fillId="24" borderId="23" xfId="0" applyFont="1" applyFill="1" applyBorder="1" applyAlignment="1" applyProtection="1">
      <alignment shrinkToFit="1"/>
      <protection/>
    </xf>
    <xf numFmtId="0" fontId="3" fillId="24" borderId="24" xfId="0" applyFont="1" applyFill="1" applyBorder="1" applyAlignment="1" applyProtection="1">
      <alignment shrinkToFit="1"/>
      <protection/>
    </xf>
    <xf numFmtId="0" fontId="3" fillId="24" borderId="24" xfId="0" applyFont="1" applyFill="1" applyBorder="1" applyAlignment="1" applyProtection="1">
      <alignment horizontal="left" shrinkToFit="1"/>
      <protection/>
    </xf>
    <xf numFmtId="0" fontId="22" fillId="24" borderId="24" xfId="0" applyNumberFormat="1" applyFont="1" applyFill="1" applyBorder="1" applyAlignment="1" applyProtection="1">
      <alignment horizontal="right" shrinkToFit="1"/>
      <protection/>
    </xf>
    <xf numFmtId="182" fontId="5" fillId="0" borderId="0" xfId="85" applyNumberFormat="1" applyFont="1" applyAlignment="1" applyProtection="1">
      <alignment horizontal="center"/>
      <protection/>
    </xf>
    <xf numFmtId="3" fontId="5" fillId="0" borderId="0" xfId="85" applyNumberFormat="1" applyFont="1" applyAlignment="1" applyProtection="1">
      <alignment/>
      <protection/>
    </xf>
    <xf numFmtId="49" fontId="3" fillId="0" borderId="0" xfId="85" applyNumberFormat="1" applyFont="1" applyAlignment="1" applyProtection="1">
      <alignment/>
      <protection/>
    </xf>
    <xf numFmtId="0" fontId="2" fillId="0" borderId="0" xfId="85" applyFont="1" applyAlignment="1" applyProtection="1">
      <alignment horizontal="center"/>
      <protection/>
    </xf>
    <xf numFmtId="182" fontId="11" fillId="0" borderId="21" xfId="85" applyNumberFormat="1" applyFont="1" applyFill="1" applyBorder="1" applyAlignment="1" applyProtection="1">
      <alignment horizontal="center"/>
      <protection/>
    </xf>
    <xf numFmtId="3" fontId="11" fillId="0" borderId="21" xfId="85" applyNumberFormat="1" applyFont="1" applyFill="1" applyBorder="1" applyAlignment="1" applyProtection="1">
      <alignment horizontal="center" vertical="center" wrapText="1"/>
      <protection/>
    </xf>
    <xf numFmtId="0" fontId="11" fillId="0" borderId="21" xfId="85" applyFont="1" applyBorder="1" applyAlignment="1" applyProtection="1">
      <alignment horizontal="center" vertical="center" wrapText="1"/>
      <protection/>
    </xf>
    <xf numFmtId="0" fontId="11" fillId="0" borderId="39" xfId="85" applyFont="1" applyFill="1" applyBorder="1" applyAlignment="1" applyProtection="1">
      <alignment horizontal="center" vertical="center" wrapText="1"/>
      <protection/>
    </xf>
    <xf numFmtId="49" fontId="11" fillId="0" borderId="25" xfId="85" applyNumberFormat="1" applyFont="1" applyBorder="1" applyAlignment="1" applyProtection="1">
      <alignment horizontal="center" vertical="center"/>
      <protection/>
    </xf>
    <xf numFmtId="182" fontId="11" fillId="0" borderId="25" xfId="85" applyNumberFormat="1" applyFont="1" applyBorder="1" applyAlignment="1" applyProtection="1">
      <alignment horizontal="center" vertical="center"/>
      <protection/>
    </xf>
    <xf numFmtId="3" fontId="11" fillId="0" borderId="25" xfId="85" applyNumberFormat="1" applyFont="1" applyBorder="1" applyAlignment="1" applyProtection="1">
      <alignment horizontal="center" vertical="center"/>
      <protection/>
    </xf>
    <xf numFmtId="3" fontId="11" fillId="0" borderId="25" xfId="85" applyNumberFormat="1" applyFont="1" applyFill="1" applyBorder="1" applyAlignment="1" applyProtection="1">
      <alignment horizontal="center" vertical="center" wrapText="1"/>
      <protection/>
    </xf>
    <xf numFmtId="0" fontId="11" fillId="0" borderId="25" xfId="85" applyFont="1" applyBorder="1" applyAlignment="1" applyProtection="1">
      <alignment horizontal="center" vertical="center" wrapText="1"/>
      <protection/>
    </xf>
    <xf numFmtId="0" fontId="11" fillId="0" borderId="41" xfId="85" applyFont="1" applyFill="1" applyBorder="1" applyAlignment="1" applyProtection="1">
      <alignment horizontal="center" vertical="center" wrapText="1"/>
      <protection/>
    </xf>
    <xf numFmtId="4" fontId="13" fillId="0" borderId="24" xfId="85" applyNumberFormat="1" applyFont="1" applyBorder="1" applyAlignment="1" applyProtection="1">
      <alignment shrinkToFit="1"/>
      <protection/>
    </xf>
    <xf numFmtId="4" fontId="13" fillId="0" borderId="90" xfId="85" applyNumberFormat="1" applyFont="1" applyFill="1" applyBorder="1" applyAlignment="1" applyProtection="1">
      <alignment shrinkToFit="1"/>
      <protection/>
    </xf>
    <xf numFmtId="4" fontId="13" fillId="2" borderId="24" xfId="85" applyNumberFormat="1" applyFont="1" applyFill="1" applyBorder="1" applyAlignment="1" applyProtection="1">
      <alignment shrinkToFit="1"/>
      <protection/>
    </xf>
    <xf numFmtId="4" fontId="13" fillId="26" borderId="42" xfId="85" applyNumberFormat="1" applyFont="1" applyFill="1" applyBorder="1" applyAlignment="1" applyProtection="1">
      <alignment shrinkToFit="1"/>
      <protection/>
    </xf>
    <xf numFmtId="1" fontId="17" fillId="0" borderId="85" xfId="85" applyNumberFormat="1" applyFont="1" applyBorder="1" applyAlignment="1" applyProtection="1">
      <alignment horizontal="right" shrinkToFit="1"/>
      <protection/>
    </xf>
    <xf numFmtId="14" fontId="17" fillId="0" borderId="85" xfId="85" applyNumberFormat="1" applyFont="1" applyBorder="1" applyAlignment="1" applyProtection="1">
      <alignment horizontal="center" shrinkToFit="1"/>
      <protection/>
    </xf>
    <xf numFmtId="4" fontId="15" fillId="0" borderId="85" xfId="85" applyNumberFormat="1" applyFont="1" applyBorder="1" applyAlignment="1" applyProtection="1">
      <alignment horizontal="right" shrinkToFit="1"/>
      <protection/>
    </xf>
    <xf numFmtId="4" fontId="15" fillId="0" borderId="91" xfId="85" applyNumberFormat="1" applyFont="1" applyBorder="1" applyAlignment="1" applyProtection="1">
      <alignment horizontal="right" shrinkToFit="1"/>
      <protection/>
    </xf>
    <xf numFmtId="4" fontId="15" fillId="2" borderId="92" xfId="85" applyNumberFormat="1" applyFont="1" applyFill="1" applyBorder="1" applyAlignment="1" applyProtection="1">
      <alignment horizontal="right" shrinkToFit="1"/>
      <protection/>
    </xf>
    <xf numFmtId="4" fontId="15" fillId="26" borderId="93" xfId="85" applyNumberFormat="1" applyFont="1" applyFill="1" applyBorder="1" applyAlignment="1" applyProtection="1">
      <alignment horizontal="right" shrinkToFit="1"/>
      <protection/>
    </xf>
    <xf numFmtId="9" fontId="11" fillId="0" borderId="0" xfId="87" applyFont="1" applyAlignment="1" applyProtection="1">
      <alignment horizontal="left" vertical="top"/>
      <protection/>
    </xf>
    <xf numFmtId="9" fontId="2" fillId="0" borderId="0" xfId="87" applyFont="1" applyAlignment="1" applyProtection="1">
      <alignment horizontal="left" vertical="top" wrapText="1"/>
      <protection/>
    </xf>
    <xf numFmtId="0" fontId="11" fillId="0" borderId="73" xfId="85" applyFont="1" applyFill="1" applyBorder="1" applyAlignment="1" applyProtection="1">
      <alignment horizontal="center" vertical="center" wrapText="1"/>
      <protection/>
    </xf>
    <xf numFmtId="0" fontId="11" fillId="0" borderId="0" xfId="85" applyFont="1" applyAlignment="1" applyProtection="1">
      <alignment horizontal="center"/>
      <protection/>
    </xf>
    <xf numFmtId="0" fontId="11" fillId="0" borderId="81" xfId="85" applyFont="1" applyFill="1" applyBorder="1" applyAlignment="1" applyProtection="1">
      <alignment horizontal="center" vertical="center" wrapText="1"/>
      <protection/>
    </xf>
    <xf numFmtId="0" fontId="11" fillId="0" borderId="94" xfId="85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wrapText="1"/>
    </xf>
    <xf numFmtId="4" fontId="15" fillId="2" borderId="95" xfId="85" applyNumberFormat="1" applyFont="1" applyFill="1" applyBorder="1" applyAlignment="1" applyProtection="1">
      <alignment horizontal="right" shrinkToFit="1"/>
      <protection/>
    </xf>
    <xf numFmtId="4" fontId="15" fillId="0" borderId="96" xfId="85" applyNumberFormat="1" applyFont="1" applyBorder="1" applyAlignment="1" applyProtection="1">
      <alignment horizontal="right" shrinkToFit="1"/>
      <protection/>
    </xf>
    <xf numFmtId="4" fontId="13" fillId="2" borderId="42" xfId="85" applyNumberFormat="1" applyFont="1" applyFill="1" applyBorder="1" applyAlignment="1" applyProtection="1">
      <alignment shrinkToFit="1"/>
      <protection/>
    </xf>
    <xf numFmtId="4" fontId="15" fillId="2" borderId="93" xfId="85" applyNumberFormat="1" applyFont="1" applyFill="1" applyBorder="1" applyAlignment="1" applyProtection="1">
      <alignment horizontal="right" shrinkToFit="1"/>
      <protection/>
    </xf>
    <xf numFmtId="1" fontId="0" fillId="0" borderId="46" xfId="64" applyNumberFormat="1" applyFont="1" applyBorder="1" applyAlignment="1" applyProtection="1">
      <alignment horizontal="right" shrinkToFit="1"/>
      <protection/>
    </xf>
    <xf numFmtId="14" fontId="0" fillId="24" borderId="75" xfId="64" applyNumberFormat="1" applyFont="1" applyFill="1" applyBorder="1" applyAlignment="1" applyProtection="1">
      <alignment horizontal="right" shrinkToFit="1"/>
      <protection/>
    </xf>
    <xf numFmtId="4" fontId="0" fillId="0" borderId="46" xfId="64" applyNumberFormat="1" applyFont="1" applyBorder="1" applyAlignment="1" applyProtection="1">
      <alignment horizontal="right" shrinkToFit="1"/>
      <protection/>
    </xf>
    <xf numFmtId="4" fontId="14" fillId="0" borderId="97" xfId="72" applyNumberFormat="1" applyFont="1" applyFill="1" applyBorder="1" applyAlignment="1" applyProtection="1">
      <alignment horizontal="right" shrinkToFit="1"/>
      <protection/>
    </xf>
    <xf numFmtId="4" fontId="14" fillId="0" borderId="97" xfId="72" applyNumberFormat="1" applyFont="1" applyBorder="1" applyAlignment="1" applyProtection="1">
      <alignment horizontal="right" shrinkToFit="1"/>
      <protection/>
    </xf>
    <xf numFmtId="1" fontId="6" fillId="0" borderId="98" xfId="72" applyNumberFormat="1" applyFont="1" applyBorder="1" applyAlignment="1" applyProtection="1">
      <alignment horizontal="right" shrinkToFit="1"/>
      <protection/>
    </xf>
    <xf numFmtId="14" fontId="0" fillId="0" borderId="99" xfId="0" applyNumberFormat="1" applyFont="1" applyBorder="1" applyAlignment="1" applyProtection="1">
      <alignment horizontal="right" shrinkToFit="1"/>
      <protection/>
    </xf>
    <xf numFmtId="4" fontId="6" fillId="0" borderId="100" xfId="72" applyNumberFormat="1" applyFont="1" applyBorder="1" applyAlignment="1" applyProtection="1">
      <alignment horizontal="right" shrinkToFit="1"/>
      <protection/>
    </xf>
    <xf numFmtId="4" fontId="6" fillId="0" borderId="99" xfId="72" applyNumberFormat="1" applyFont="1" applyBorder="1" applyAlignment="1" applyProtection="1">
      <alignment horizontal="right" shrinkToFit="1"/>
      <protection/>
    </xf>
    <xf numFmtId="4" fontId="6" fillId="0" borderId="101" xfId="72" applyNumberFormat="1" applyFont="1" applyBorder="1" applyAlignment="1" applyProtection="1">
      <alignment horizontal="right" shrinkToFit="1"/>
      <protection/>
    </xf>
    <xf numFmtId="4" fontId="0" fillId="0" borderId="102" xfId="64" applyNumberFormat="1" applyFont="1" applyBorder="1" applyAlignment="1" applyProtection="1">
      <alignment horizontal="right" shrinkToFit="1"/>
      <protection/>
    </xf>
    <xf numFmtId="4" fontId="0" fillId="0" borderId="75" xfId="64" applyNumberFormat="1" applyFont="1" applyBorder="1" applyAlignment="1" applyProtection="1">
      <alignment horizontal="right" shrinkToFit="1"/>
      <protection/>
    </xf>
    <xf numFmtId="4" fontId="14" fillId="0" borderId="64" xfId="85" applyNumberFormat="1" applyFont="1" applyFill="1" applyBorder="1" applyAlignment="1" applyProtection="1">
      <alignment horizontal="right" shrinkToFit="1"/>
      <protection/>
    </xf>
    <xf numFmtId="1" fontId="6" fillId="0" borderId="103" xfId="72" applyNumberFormat="1" applyFont="1" applyBorder="1" applyAlignment="1" applyProtection="1">
      <alignment horizontal="right" shrinkToFit="1"/>
      <protection/>
    </xf>
    <xf numFmtId="14" fontId="0" fillId="0" borderId="88" xfId="0" applyNumberFormat="1" applyFont="1" applyBorder="1" applyAlignment="1" applyProtection="1">
      <alignment horizontal="right" shrinkToFit="1"/>
      <protection/>
    </xf>
    <xf numFmtId="4" fontId="6" fillId="0" borderId="104" xfId="72" applyNumberFormat="1" applyFont="1" applyBorder="1" applyAlignment="1" applyProtection="1">
      <alignment horizontal="right" shrinkToFit="1"/>
      <protection/>
    </xf>
    <xf numFmtId="4" fontId="6" fillId="0" borderId="88" xfId="72" applyNumberFormat="1" applyFont="1" applyBorder="1" applyAlignment="1" applyProtection="1">
      <alignment horizontal="right" shrinkToFit="1"/>
      <protection/>
    </xf>
    <xf numFmtId="4" fontId="0" fillId="0" borderId="105" xfId="64" applyNumberFormat="1" applyFont="1" applyBorder="1" applyAlignment="1" applyProtection="1">
      <alignment horizontal="right" shrinkToFit="1"/>
      <protection/>
    </xf>
    <xf numFmtId="4" fontId="0" fillId="0" borderId="74" xfId="64" applyNumberFormat="1" applyFont="1" applyBorder="1" applyAlignment="1" applyProtection="1">
      <alignment horizontal="right" shrinkToFit="1"/>
      <protection/>
    </xf>
    <xf numFmtId="1" fontId="13" fillId="0" borderId="83" xfId="85" applyNumberFormat="1" applyFont="1" applyBorder="1" applyAlignment="1" applyProtection="1">
      <alignment horizontal="right" shrinkToFit="1"/>
      <protection/>
    </xf>
    <xf numFmtId="14" fontId="13" fillId="0" borderId="83" xfId="85" applyNumberFormat="1" applyFont="1" applyBorder="1" applyAlignment="1" applyProtection="1">
      <alignment horizontal="center" shrinkToFit="1"/>
      <protection/>
    </xf>
    <xf numFmtId="4" fontId="13" fillId="0" borderId="83" xfId="85" applyNumberFormat="1" applyFont="1" applyBorder="1" applyAlignment="1" applyProtection="1">
      <alignment horizontal="right" shrinkToFit="1"/>
      <protection/>
    </xf>
    <xf numFmtId="4" fontId="3" fillId="0" borderId="83" xfId="85" applyNumberFormat="1" applyFont="1" applyBorder="1" applyAlignment="1" applyProtection="1">
      <alignment shrinkToFit="1"/>
      <protection/>
    </xf>
    <xf numFmtId="4" fontId="15" fillId="0" borderId="53" xfId="85" applyNumberFormat="1" applyFont="1" applyBorder="1" applyAlignment="1" applyProtection="1">
      <alignment horizontal="right" shrinkToFit="1"/>
      <protection/>
    </xf>
    <xf numFmtId="4" fontId="13" fillId="0" borderId="83" xfId="48" applyNumberFormat="1" applyFont="1" applyBorder="1" applyAlignment="1" applyProtection="1">
      <alignment horizontal="right" shrinkToFit="1"/>
      <protection/>
    </xf>
    <xf numFmtId="4" fontId="13" fillId="0" borderId="83" xfId="85" applyNumberFormat="1" applyFont="1" applyFill="1" applyBorder="1" applyAlignment="1" applyProtection="1">
      <alignment shrinkToFit="1"/>
      <protection/>
    </xf>
    <xf numFmtId="4" fontId="15" fillId="0" borderId="88" xfId="72" applyNumberFormat="1" applyFont="1" applyBorder="1" applyAlignment="1" applyProtection="1">
      <alignment horizontal="right" shrinkToFit="1"/>
      <protection/>
    </xf>
    <xf numFmtId="4" fontId="13" fillId="6" borderId="83" xfId="85" applyNumberFormat="1" applyFont="1" applyFill="1" applyBorder="1" applyAlignment="1" applyProtection="1">
      <alignment shrinkToFit="1"/>
      <protection/>
    </xf>
    <xf numFmtId="4" fontId="13" fillId="2" borderId="35" xfId="85" applyNumberFormat="1" applyFont="1" applyFill="1" applyBorder="1" applyAlignment="1" applyProtection="1">
      <alignment shrinkToFit="1"/>
      <protection/>
    </xf>
    <xf numFmtId="4" fontId="13" fillId="2" borderId="83" xfId="85" applyNumberFormat="1" applyFont="1" applyFill="1" applyBorder="1" applyAlignment="1" applyProtection="1">
      <alignment horizontal="center" vertical="center" wrapText="1" shrinkToFit="1"/>
      <protection/>
    </xf>
    <xf numFmtId="4" fontId="13" fillId="0" borderId="64" xfId="85" applyNumberFormat="1" applyFont="1" applyFill="1" applyBorder="1" applyAlignment="1" applyProtection="1">
      <alignment shrinkToFit="1"/>
      <protection/>
    </xf>
    <xf numFmtId="4" fontId="13" fillId="2" borderId="35" xfId="85" applyNumberFormat="1" applyFont="1" applyFill="1" applyBorder="1" applyAlignment="1" applyProtection="1">
      <alignment horizontal="center" vertical="center" wrapText="1" shrinkToFit="1"/>
      <protection/>
    </xf>
    <xf numFmtId="0" fontId="15" fillId="24" borderId="84" xfId="84" applyFont="1" applyFill="1" applyBorder="1" applyAlignment="1" applyProtection="1">
      <alignment shrinkToFit="1"/>
      <protection/>
    </xf>
    <xf numFmtId="0" fontId="15" fillId="24" borderId="85" xfId="84" applyFont="1" applyFill="1" applyBorder="1" applyAlignment="1" applyProtection="1">
      <alignment shrinkToFit="1"/>
      <protection/>
    </xf>
    <xf numFmtId="0" fontId="15" fillId="24" borderId="85" xfId="84" applyNumberFormat="1" applyFont="1" applyFill="1" applyBorder="1" applyAlignment="1" applyProtection="1">
      <alignment horizontal="right" shrinkToFit="1"/>
      <protection/>
    </xf>
    <xf numFmtId="0" fontId="15" fillId="24" borderId="106" xfId="48" applyFont="1" applyFill="1" applyBorder="1" applyAlignment="1" applyProtection="1">
      <alignment shrinkToFit="1"/>
      <protection/>
    </xf>
    <xf numFmtId="0" fontId="15" fillId="24" borderId="75" xfId="48" applyFont="1" applyFill="1" applyBorder="1" applyAlignment="1" applyProtection="1">
      <alignment shrinkToFit="1"/>
      <protection/>
    </xf>
    <xf numFmtId="0" fontId="15" fillId="24" borderId="75" xfId="48" applyNumberFormat="1" applyFont="1" applyFill="1" applyBorder="1" applyAlignment="1" applyProtection="1">
      <alignment horizontal="right" shrinkToFit="1"/>
      <protection/>
    </xf>
    <xf numFmtId="0" fontId="15" fillId="24" borderId="0" xfId="48" applyNumberFormat="1" applyFont="1" applyFill="1" applyBorder="1" applyAlignment="1" applyProtection="1">
      <alignment horizontal="right" shrinkToFit="1"/>
      <protection/>
    </xf>
    <xf numFmtId="0" fontId="3" fillId="24" borderId="24" xfId="37" applyNumberFormat="1" applyFont="1" applyFill="1" applyBorder="1" applyAlignment="1" applyProtection="1">
      <alignment horizontal="right" shrinkToFit="1"/>
      <protection/>
    </xf>
    <xf numFmtId="0" fontId="3" fillId="24" borderId="24" xfId="77" applyFont="1" applyFill="1" applyBorder="1" applyAlignment="1" applyProtection="1">
      <alignment horizontal="left" shrinkToFit="1"/>
      <protection/>
    </xf>
    <xf numFmtId="0" fontId="22" fillId="24" borderId="24" xfId="77" applyNumberFormat="1" applyFont="1" applyFill="1" applyBorder="1" applyAlignment="1" applyProtection="1">
      <alignment horizontal="center" shrinkToFit="1"/>
      <protection/>
    </xf>
    <xf numFmtId="0" fontId="13" fillId="0" borderId="107" xfId="64" applyFont="1" applyBorder="1" applyAlignment="1" applyProtection="1">
      <alignment horizontal="left"/>
      <protection/>
    </xf>
    <xf numFmtId="0" fontId="13" fillId="0" borderId="108" xfId="64" applyFont="1" applyBorder="1" applyAlignment="1" applyProtection="1">
      <alignment horizontal="left"/>
      <protection/>
    </xf>
    <xf numFmtId="0" fontId="15" fillId="0" borderId="109" xfId="64" applyFont="1" applyBorder="1" applyAlignment="1" applyProtection="1">
      <alignment horizontal="left"/>
      <protection/>
    </xf>
    <xf numFmtId="0" fontId="15" fillId="0" borderId="110" xfId="64" applyFont="1" applyBorder="1" applyAlignment="1" applyProtection="1">
      <alignment horizontal="left"/>
      <protection/>
    </xf>
    <xf numFmtId="0" fontId="15" fillId="24" borderId="75" xfId="0" applyFont="1" applyFill="1" applyBorder="1" applyAlignment="1" applyProtection="1">
      <alignment shrinkToFit="1"/>
      <protection/>
    </xf>
    <xf numFmtId="0" fontId="15" fillId="24" borderId="75" xfId="0" applyFont="1" applyFill="1" applyBorder="1" applyAlignment="1" applyProtection="1">
      <alignment horizontal="left" shrinkToFit="1"/>
      <protection/>
    </xf>
    <xf numFmtId="0" fontId="15" fillId="24" borderId="75" xfId="0" applyNumberFormat="1" applyFont="1" applyFill="1" applyBorder="1" applyAlignment="1" applyProtection="1">
      <alignment horizontal="center" shrinkToFit="1"/>
      <protection/>
    </xf>
    <xf numFmtId="0" fontId="15" fillId="24" borderId="0" xfId="0" applyNumberFormat="1" applyFont="1" applyFill="1" applyBorder="1" applyAlignment="1" applyProtection="1">
      <alignment horizontal="right" shrinkToFit="1"/>
      <protection/>
    </xf>
    <xf numFmtId="0" fontId="3" fillId="0" borderId="78" xfId="37" applyFont="1" applyBorder="1" applyAlignment="1" applyProtection="1">
      <alignment shrinkToFit="1"/>
      <protection/>
    </xf>
    <xf numFmtId="0" fontId="3" fillId="24" borderId="24" xfId="37" applyFont="1" applyFill="1" applyBorder="1" applyAlignment="1" applyProtection="1">
      <alignment shrinkToFit="1"/>
      <protection/>
    </xf>
    <xf numFmtId="0" fontId="22" fillId="24" borderId="24" xfId="37" applyNumberFormat="1" applyFont="1" applyFill="1" applyBorder="1" applyAlignment="1" applyProtection="1">
      <alignment horizontal="center" shrinkToFit="1"/>
      <protection/>
    </xf>
    <xf numFmtId="1" fontId="17" fillId="0" borderId="0" xfId="85" applyNumberFormat="1" applyFont="1" applyBorder="1" applyAlignment="1" applyProtection="1">
      <alignment horizontal="right" shrinkToFit="1"/>
      <protection/>
    </xf>
    <xf numFmtId="14" fontId="17" fillId="0" borderId="0" xfId="85" applyNumberFormat="1" applyFont="1" applyBorder="1" applyAlignment="1" applyProtection="1">
      <alignment horizontal="center" shrinkToFit="1"/>
      <protection/>
    </xf>
    <xf numFmtId="4" fontId="15" fillId="0" borderId="0" xfId="85" applyNumberFormat="1" applyFont="1" applyBorder="1" applyAlignment="1" applyProtection="1">
      <alignment horizontal="right" shrinkToFit="1"/>
      <protection/>
    </xf>
    <xf numFmtId="4" fontId="15" fillId="2" borderId="111" xfId="85" applyNumberFormat="1" applyFont="1" applyFill="1" applyBorder="1" applyAlignment="1" applyProtection="1">
      <alignment horizontal="right" shrinkToFit="1"/>
      <protection/>
    </xf>
    <xf numFmtId="4" fontId="15" fillId="26" borderId="112" xfId="85" applyNumberFormat="1" applyFont="1" applyFill="1" applyBorder="1" applyAlignment="1" applyProtection="1">
      <alignment horizontal="right" shrinkToFit="1"/>
      <protection/>
    </xf>
    <xf numFmtId="4" fontId="13" fillId="0" borderId="21" xfId="85" applyNumberFormat="1" applyFont="1" applyBorder="1" applyAlignment="1" applyProtection="1">
      <alignment shrinkToFit="1"/>
      <protection/>
    </xf>
    <xf numFmtId="4" fontId="13" fillId="0" borderId="45" xfId="85" applyNumberFormat="1" applyFont="1" applyFill="1" applyBorder="1" applyAlignment="1" applyProtection="1">
      <alignment shrinkToFit="1"/>
      <protection/>
    </xf>
    <xf numFmtId="4" fontId="13" fillId="2" borderId="21" xfId="85" applyNumberFormat="1" applyFont="1" applyFill="1" applyBorder="1" applyAlignment="1" applyProtection="1">
      <alignment shrinkToFit="1"/>
      <protection/>
    </xf>
    <xf numFmtId="4" fontId="13" fillId="26" borderId="39" xfId="85" applyNumberFormat="1" applyFont="1" applyFill="1" applyBorder="1" applyAlignment="1" applyProtection="1">
      <alignment shrinkToFit="1"/>
      <protection/>
    </xf>
    <xf numFmtId="4" fontId="15" fillId="2" borderId="33" xfId="85" applyNumberFormat="1" applyFont="1" applyFill="1" applyBorder="1" applyAlignment="1" applyProtection="1">
      <alignment horizontal="right" shrinkToFit="1"/>
      <protection/>
    </xf>
    <xf numFmtId="4" fontId="15" fillId="0" borderId="113" xfId="85" applyNumberFormat="1" applyFont="1" applyBorder="1" applyAlignment="1" applyProtection="1">
      <alignment horizontal="right" shrinkToFit="1"/>
      <protection/>
    </xf>
    <xf numFmtId="0" fontId="15" fillId="24" borderId="114" xfId="48" applyFont="1" applyFill="1" applyBorder="1" applyAlignment="1" applyProtection="1">
      <alignment shrinkToFit="1"/>
      <protection/>
    </xf>
    <xf numFmtId="0" fontId="15" fillId="24" borderId="0" xfId="48" applyFont="1" applyFill="1" applyBorder="1" applyAlignment="1" applyProtection="1">
      <alignment shrinkToFit="1"/>
      <protection/>
    </xf>
    <xf numFmtId="0" fontId="15" fillId="24" borderId="115" xfId="0" applyFont="1" applyFill="1" applyBorder="1" applyAlignment="1" applyProtection="1">
      <alignment shrinkToFit="1"/>
      <protection/>
    </xf>
    <xf numFmtId="0" fontId="15" fillId="24" borderId="116" xfId="0" applyFont="1" applyFill="1" applyBorder="1" applyAlignment="1" applyProtection="1">
      <alignment shrinkToFit="1"/>
      <protection/>
    </xf>
    <xf numFmtId="4" fontId="15" fillId="2" borderId="112" xfId="85" applyNumberFormat="1" applyFont="1" applyFill="1" applyBorder="1" applyAlignment="1" applyProtection="1">
      <alignment horizontal="right" shrinkToFit="1"/>
      <protection/>
    </xf>
    <xf numFmtId="4" fontId="13" fillId="2" borderId="39" xfId="85" applyNumberFormat="1" applyFont="1" applyFill="1" applyBorder="1" applyAlignment="1" applyProtection="1">
      <alignment shrinkToFit="1"/>
      <protection/>
    </xf>
    <xf numFmtId="0" fontId="3" fillId="24" borderId="24" xfId="77" applyNumberFormat="1" applyFont="1" applyFill="1" applyBorder="1" applyAlignment="1" applyProtection="1">
      <alignment horizontal="right" shrinkToFit="1"/>
      <protection/>
    </xf>
    <xf numFmtId="1" fontId="0" fillId="0" borderId="117" xfId="64" applyNumberFormat="1" applyFont="1" applyBorder="1" applyAlignment="1" applyProtection="1">
      <alignment horizontal="right" shrinkToFit="1"/>
      <protection/>
    </xf>
    <xf numFmtId="14" fontId="0" fillId="0" borderId="117" xfId="64" applyNumberFormat="1" applyFont="1" applyBorder="1" applyAlignment="1" applyProtection="1">
      <alignment horizontal="right" shrinkToFit="1"/>
      <protection/>
    </xf>
    <xf numFmtId="4" fontId="0" fillId="0" borderId="118" xfId="64" applyNumberFormat="1" applyFont="1" applyBorder="1" applyAlignment="1" applyProtection="1">
      <alignment horizontal="right" shrinkToFit="1"/>
      <protection/>
    </xf>
    <xf numFmtId="4" fontId="0" fillId="0" borderId="117" xfId="64" applyNumberFormat="1" applyFont="1" applyBorder="1" applyAlignment="1" applyProtection="1">
      <alignment horizontal="right" shrinkToFit="1"/>
      <protection/>
    </xf>
    <xf numFmtId="1" fontId="6" fillId="0" borderId="119" xfId="72" applyNumberFormat="1" applyFont="1" applyBorder="1" applyAlignment="1" applyProtection="1">
      <alignment horizontal="right" shrinkToFit="1"/>
      <protection/>
    </xf>
    <xf numFmtId="14" fontId="0" fillId="0" borderId="120" xfId="0" applyNumberFormat="1" applyFont="1" applyBorder="1" applyAlignment="1" applyProtection="1">
      <alignment horizontal="right" shrinkToFit="1"/>
      <protection/>
    </xf>
    <xf numFmtId="4" fontId="6" fillId="0" borderId="0" xfId="72" applyNumberFormat="1" applyFont="1" applyBorder="1" applyAlignment="1" applyProtection="1">
      <alignment horizontal="right" shrinkToFit="1"/>
      <protection/>
    </xf>
    <xf numFmtId="4" fontId="6" fillId="0" borderId="120" xfId="72" applyNumberFormat="1" applyFont="1" applyBorder="1" applyAlignment="1" applyProtection="1">
      <alignment horizontal="right" shrinkToFit="1"/>
      <protection/>
    </xf>
    <xf numFmtId="4" fontId="6" fillId="0" borderId="121" xfId="72" applyNumberFormat="1" applyFont="1" applyBorder="1" applyAlignment="1" applyProtection="1">
      <alignment horizontal="right" shrinkToFit="1"/>
      <protection/>
    </xf>
    <xf numFmtId="4" fontId="14" fillId="0" borderId="36" xfId="72" applyNumberFormat="1" applyFont="1" applyBorder="1" applyAlignment="1" applyProtection="1">
      <alignment horizontal="right" shrinkToFit="1"/>
      <protection/>
    </xf>
    <xf numFmtId="4" fontId="14" fillId="0" borderId="42" xfId="72" applyNumberFormat="1" applyFont="1" applyBorder="1" applyAlignment="1" applyProtection="1">
      <alignment horizontal="right" shrinkToFit="1"/>
      <protection/>
    </xf>
    <xf numFmtId="1" fontId="6" fillId="0" borderId="91" xfId="72" applyNumberFormat="1" applyFont="1" applyBorder="1" applyAlignment="1" applyProtection="1">
      <alignment horizontal="right" shrinkToFit="1"/>
      <protection/>
    </xf>
    <xf numFmtId="14" fontId="0" fillId="0" borderId="85" xfId="0" applyNumberFormat="1" applyFont="1" applyBorder="1" applyAlignment="1" applyProtection="1">
      <alignment horizontal="right" shrinkToFit="1"/>
      <protection/>
    </xf>
    <xf numFmtId="4" fontId="6" fillId="0" borderId="122" xfId="72" applyNumberFormat="1" applyFont="1" applyBorder="1" applyAlignment="1" applyProtection="1">
      <alignment horizontal="right" shrinkToFit="1"/>
      <protection/>
    </xf>
    <xf numFmtId="4" fontId="6" fillId="0" borderId="123" xfId="72" applyNumberFormat="1" applyFont="1" applyBorder="1" applyAlignment="1" applyProtection="1">
      <alignment horizontal="right" shrinkToFit="1"/>
      <protection/>
    </xf>
    <xf numFmtId="4" fontId="6" fillId="0" borderId="124" xfId="72" applyNumberFormat="1" applyFont="1" applyBorder="1" applyAlignment="1" applyProtection="1">
      <alignment horizontal="right" shrinkToFit="1"/>
      <protection/>
    </xf>
    <xf numFmtId="4" fontId="0" fillId="24" borderId="60" xfId="64" applyNumberFormat="1" applyFont="1" applyFill="1" applyBorder="1" applyAlignment="1" applyProtection="1">
      <alignment horizontal="right" shrinkToFit="1"/>
      <protection/>
    </xf>
    <xf numFmtId="1" fontId="6" fillId="0" borderId="47" xfId="85" applyNumberFormat="1" applyFont="1" applyBorder="1" applyAlignment="1" applyProtection="1">
      <alignment horizontal="left" shrinkToFit="1"/>
      <protection/>
    </xf>
    <xf numFmtId="1" fontId="6" fillId="0" borderId="47" xfId="85" applyNumberFormat="1" applyFont="1" applyBorder="1" applyAlignment="1" applyProtection="1">
      <alignment horizontal="right" shrinkToFit="1"/>
      <protection/>
    </xf>
    <xf numFmtId="14" fontId="0" fillId="0" borderId="46" xfId="48" applyNumberFormat="1" applyFont="1" applyBorder="1" applyAlignment="1" applyProtection="1">
      <alignment horizontal="center" shrinkToFit="1"/>
      <protection/>
    </xf>
    <xf numFmtId="4" fontId="6" fillId="0" borderId="125" xfId="85" applyNumberFormat="1" applyFont="1" applyBorder="1" applyAlignment="1" applyProtection="1">
      <alignment horizontal="right" shrinkToFit="1"/>
      <protection/>
    </xf>
    <xf numFmtId="4" fontId="6" fillId="0" borderId="46" xfId="85" applyNumberFormat="1" applyFont="1" applyBorder="1" applyAlignment="1" applyProtection="1">
      <alignment horizontal="right" shrinkToFit="1"/>
      <protection/>
    </xf>
    <xf numFmtId="4" fontId="6" fillId="0" borderId="80" xfId="85" applyNumberFormat="1" applyFont="1" applyBorder="1" applyAlignment="1" applyProtection="1">
      <alignment horizontal="right" shrinkToFit="1"/>
      <protection/>
    </xf>
    <xf numFmtId="0" fontId="15" fillId="0" borderId="29" xfId="85" applyFont="1" applyBorder="1" applyAlignment="1" applyProtection="1">
      <alignment horizontal="center"/>
      <protection/>
    </xf>
    <xf numFmtId="49" fontId="7" fillId="0" borderId="30" xfId="85" applyNumberFormat="1" applyFont="1" applyBorder="1" applyAlignment="1" applyProtection="1">
      <alignment horizontal="left" shrinkToFit="1"/>
      <protection/>
    </xf>
    <xf numFmtId="49" fontId="7" fillId="0" borderId="30" xfId="85" applyNumberFormat="1" applyFont="1" applyBorder="1" applyAlignment="1" applyProtection="1">
      <alignment shrinkToFit="1"/>
      <protection/>
    </xf>
    <xf numFmtId="182" fontId="6" fillId="0" borderId="30" xfId="85" applyNumberFormat="1" applyFont="1" applyBorder="1" applyAlignment="1" applyProtection="1">
      <alignment horizontal="center" shrinkToFit="1"/>
      <protection/>
    </xf>
    <xf numFmtId="4" fontId="6" fillId="0" borderId="30" xfId="85" applyNumberFormat="1" applyFont="1" applyBorder="1" applyAlignment="1" applyProtection="1">
      <alignment horizontal="right" shrinkToFit="1"/>
      <protection/>
    </xf>
    <xf numFmtId="4" fontId="6" fillId="0" borderId="44" xfId="85" applyNumberFormat="1" applyFont="1" applyBorder="1" applyAlignment="1" applyProtection="1">
      <alignment horizontal="right" shrinkToFit="1"/>
      <protection/>
    </xf>
    <xf numFmtId="0" fontId="12" fillId="0" borderId="0" xfId="85" applyFont="1" applyBorder="1" applyAlignment="1" applyProtection="1">
      <alignment horizontal="center" vertical="top" shrinkToFit="1"/>
      <protection/>
    </xf>
    <xf numFmtId="0" fontId="15" fillId="0" borderId="0" xfId="85" applyFont="1" applyBorder="1" applyAlignment="1" applyProtection="1">
      <alignment horizontal="center"/>
      <protection/>
    </xf>
    <xf numFmtId="49" fontId="7" fillId="0" borderId="0" xfId="85" applyNumberFormat="1" applyFont="1" applyBorder="1" applyAlignment="1" applyProtection="1">
      <alignment horizontal="left" shrinkToFit="1"/>
      <protection/>
    </xf>
    <xf numFmtId="49" fontId="7" fillId="0" borderId="0" xfId="85" applyNumberFormat="1" applyFont="1" applyBorder="1" applyAlignment="1" applyProtection="1">
      <alignment shrinkToFit="1"/>
      <protection/>
    </xf>
    <xf numFmtId="182" fontId="6" fillId="0" borderId="0" xfId="85" applyNumberFormat="1" applyFont="1" applyBorder="1" applyAlignment="1" applyProtection="1">
      <alignment horizontal="center" shrinkToFit="1"/>
      <protection/>
    </xf>
    <xf numFmtId="4" fontId="6" fillId="0" borderId="0" xfId="85" applyNumberFormat="1" applyFont="1" applyBorder="1" applyAlignment="1" applyProtection="1">
      <alignment horizontal="right" shrinkToFit="1"/>
      <protection/>
    </xf>
    <xf numFmtId="0" fontId="8" fillId="0" borderId="0" xfId="85" applyFont="1" applyBorder="1" applyAlignment="1" applyProtection="1">
      <alignment horizontal="center" vertical="top" shrinkToFit="1"/>
      <protection/>
    </xf>
    <xf numFmtId="0" fontId="3" fillId="0" borderId="0" xfId="85" applyFont="1" applyBorder="1" applyAlignment="1" applyProtection="1">
      <alignment horizontal="left"/>
      <protection/>
    </xf>
    <xf numFmtId="49" fontId="11" fillId="0" borderId="0" xfId="85" applyNumberFormat="1" applyFont="1" applyBorder="1" applyAlignment="1" applyProtection="1">
      <alignment horizontal="left" shrinkToFit="1"/>
      <protection/>
    </xf>
    <xf numFmtId="49" fontId="11" fillId="0" borderId="0" xfId="85" applyNumberFormat="1" applyFont="1" applyBorder="1" applyAlignment="1" applyProtection="1">
      <alignment shrinkToFit="1"/>
      <protection/>
    </xf>
    <xf numFmtId="182" fontId="11" fillId="0" borderId="0" xfId="85" applyNumberFormat="1" applyFont="1" applyBorder="1" applyAlignment="1" applyProtection="1">
      <alignment horizontal="center" shrinkToFit="1"/>
      <protection/>
    </xf>
    <xf numFmtId="4" fontId="11" fillId="0" borderId="0" xfId="85" applyNumberFormat="1" applyFont="1" applyBorder="1" applyAlignment="1" applyProtection="1">
      <alignment shrinkToFit="1"/>
      <protection/>
    </xf>
    <xf numFmtId="0" fontId="8" fillId="0" borderId="0" xfId="85" applyFont="1" applyBorder="1" applyAlignment="1" applyProtection="1">
      <alignment/>
      <protection/>
    </xf>
    <xf numFmtId="0" fontId="11" fillId="0" borderId="0" xfId="85" applyFont="1" applyBorder="1" applyAlignment="1" applyProtection="1">
      <alignment horizontal="left"/>
      <protection/>
    </xf>
    <xf numFmtId="0" fontId="11" fillId="0" borderId="0" xfId="85" applyFont="1" applyBorder="1" applyAlignment="1" applyProtection="1">
      <alignment/>
      <protection/>
    </xf>
    <xf numFmtId="0" fontId="8" fillId="0" borderId="0" xfId="85" applyFont="1" applyAlignment="1" applyProtection="1">
      <alignment horizontal="center"/>
      <protection/>
    </xf>
    <xf numFmtId="177" fontId="3" fillId="0" borderId="0" xfId="69" applyFont="1" applyAlignment="1" applyProtection="1">
      <alignment horizontal="center" vertical="center"/>
      <protection/>
    </xf>
    <xf numFmtId="4" fontId="11" fillId="0" borderId="0" xfId="85" applyNumberFormat="1" applyFont="1" applyAlignment="1" applyProtection="1">
      <alignment/>
      <protection/>
    </xf>
    <xf numFmtId="0" fontId="11" fillId="0" borderId="0" xfId="48" applyFont="1" applyAlignment="1" applyProtection="1">
      <alignment horizontal="left"/>
      <protection/>
    </xf>
    <xf numFmtId="0" fontId="11" fillId="0" borderId="0" xfId="48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85" applyFont="1" applyBorder="1" applyAlignment="1" applyProtection="1">
      <alignment/>
      <protection/>
    </xf>
    <xf numFmtId="0" fontId="5" fillId="0" borderId="0" xfId="48" applyFont="1" applyAlignment="1" applyProtection="1">
      <alignment horizontal="center"/>
      <protection/>
    </xf>
    <xf numFmtId="0" fontId="5" fillId="0" borderId="0" xfId="48" applyFont="1" applyAlignment="1" applyProtection="1">
      <alignment horizontal="left"/>
      <protection/>
    </xf>
    <xf numFmtId="182" fontId="23" fillId="0" borderId="0" xfId="85" applyNumberFormat="1" applyFont="1" applyAlignment="1" applyProtection="1">
      <alignment horizontal="center"/>
      <protection/>
    </xf>
    <xf numFmtId="178" fontId="3" fillId="0" borderId="0" xfId="16" applyFont="1" applyFill="1" applyBorder="1" applyAlignment="1" applyProtection="1">
      <alignment horizontal="center" vertical="center"/>
      <protection/>
    </xf>
    <xf numFmtId="3" fontId="23" fillId="0" borderId="0" xfId="48" applyNumberFormat="1" applyFont="1" applyBorder="1" applyAlignment="1" applyProtection="1">
      <alignment horizontal="right"/>
      <protection/>
    </xf>
    <xf numFmtId="0" fontId="5" fillId="0" borderId="0" xfId="85" applyFont="1" applyBorder="1" applyAlignment="1" applyProtection="1">
      <alignment horizontal="left"/>
      <protection/>
    </xf>
    <xf numFmtId="1" fontId="0" fillId="0" borderId="0" xfId="85" applyNumberFormat="1" applyFont="1" applyBorder="1" applyAlignment="1" applyProtection="1">
      <alignment horizontal="left" shrinkToFit="1"/>
      <protection/>
    </xf>
    <xf numFmtId="1" fontId="0" fillId="0" borderId="0" xfId="85" applyNumberFormat="1" applyFont="1" applyBorder="1" applyAlignment="1" applyProtection="1">
      <alignment horizontal="right" shrinkToFit="1"/>
      <protection/>
    </xf>
    <xf numFmtId="182" fontId="0" fillId="0" borderId="0" xfId="85" applyNumberFormat="1" applyFont="1" applyBorder="1" applyAlignment="1" applyProtection="1">
      <alignment horizontal="center" shrinkToFit="1"/>
      <protection/>
    </xf>
    <xf numFmtId="4" fontId="0" fillId="0" borderId="0" xfId="85" applyNumberFormat="1" applyFont="1" applyBorder="1" applyAlignment="1" applyProtection="1">
      <alignment horizontal="right" shrinkToFit="1"/>
      <protection/>
    </xf>
    <xf numFmtId="0" fontId="0" fillId="0" borderId="0" xfId="85" applyFont="1" applyBorder="1" applyAlignment="1" applyProtection="1">
      <alignment horizontal="left"/>
      <protection/>
    </xf>
    <xf numFmtId="182" fontId="23" fillId="0" borderId="0" xfId="85" applyNumberFormat="1" applyFont="1" applyBorder="1" applyAlignment="1" applyProtection="1">
      <alignment horizontal="center"/>
      <protection/>
    </xf>
    <xf numFmtId="49" fontId="0" fillId="0" borderId="0" xfId="85" applyNumberFormat="1" applyFont="1" applyBorder="1" applyAlignment="1" applyProtection="1">
      <alignment horizontal="left"/>
      <protection/>
    </xf>
    <xf numFmtId="49" fontId="0" fillId="0" borderId="0" xfId="85" applyNumberFormat="1" applyFont="1" applyBorder="1" applyAlignment="1" applyProtection="1">
      <alignment/>
      <protection/>
    </xf>
    <xf numFmtId="182" fontId="0" fillId="0" borderId="0" xfId="85" applyNumberFormat="1" applyFont="1" applyBorder="1" applyAlignment="1" applyProtection="1">
      <alignment horizontal="center"/>
      <protection/>
    </xf>
    <xf numFmtId="3" fontId="0" fillId="0" borderId="0" xfId="85" applyNumberFormat="1" applyFont="1" applyBorder="1" applyAlignment="1" applyProtection="1">
      <alignment/>
      <protection/>
    </xf>
    <xf numFmtId="0" fontId="24" fillId="0" borderId="0" xfId="85" applyFont="1" applyFill="1" applyBorder="1" applyAlignment="1" applyProtection="1">
      <alignment horizontal="left"/>
      <protection/>
    </xf>
    <xf numFmtId="182" fontId="24" fillId="0" borderId="0" xfId="85" applyNumberFormat="1" applyFont="1" applyFill="1" applyBorder="1" applyAlignment="1" applyProtection="1">
      <alignment horizontal="center"/>
      <protection/>
    </xf>
    <xf numFmtId="4" fontId="25" fillId="0" borderId="0" xfId="85" applyNumberFormat="1" applyFont="1" applyFill="1" applyBorder="1" applyAlignment="1" applyProtection="1">
      <alignment/>
      <protection/>
    </xf>
    <xf numFmtId="0" fontId="24" fillId="13" borderId="60" xfId="48" applyFont="1" applyFill="1" applyBorder="1" applyAlignment="1" applyProtection="1">
      <alignment horizontal="center" vertical="center"/>
      <protection/>
    </xf>
    <xf numFmtId="0" fontId="16" fillId="13" borderId="60" xfId="48" applyFont="1" applyFill="1" applyBorder="1" applyAlignment="1" applyProtection="1">
      <alignment horizontal="center" vertical="center"/>
      <protection/>
    </xf>
    <xf numFmtId="4" fontId="24" fillId="13" borderId="60" xfId="48" applyNumberFormat="1" applyFont="1" applyFill="1" applyBorder="1" applyAlignment="1" applyProtection="1">
      <alignment/>
      <protection/>
    </xf>
    <xf numFmtId="0" fontId="12" fillId="0" borderId="126" xfId="85" applyFont="1" applyBorder="1" applyAlignment="1" applyProtection="1">
      <alignment horizontal="center" vertical="center" shrinkToFit="1"/>
      <protection/>
    </xf>
    <xf numFmtId="1" fontId="15" fillId="0" borderId="30" xfId="85" applyNumberFormat="1" applyFont="1" applyBorder="1" applyAlignment="1" applyProtection="1">
      <alignment horizontal="right" shrinkToFit="1"/>
      <protection/>
    </xf>
    <xf numFmtId="14" fontId="15" fillId="0" borderId="30" xfId="85" applyNumberFormat="1" applyFont="1" applyBorder="1" applyAlignment="1" applyProtection="1">
      <alignment horizontal="center" shrinkToFit="1"/>
      <protection/>
    </xf>
    <xf numFmtId="4" fontId="15" fillId="0" borderId="30" xfId="85" applyNumberFormat="1" applyFont="1" applyBorder="1" applyAlignment="1" applyProtection="1">
      <alignment horizontal="right" shrinkToFit="1"/>
      <protection/>
    </xf>
    <xf numFmtId="0" fontId="12" fillId="0" borderId="0" xfId="85" applyFont="1" applyBorder="1" applyAlignment="1" applyProtection="1">
      <alignment horizontal="center" vertical="center" shrinkToFit="1"/>
      <protection/>
    </xf>
    <xf numFmtId="1" fontId="15" fillId="0" borderId="0" xfId="85" applyNumberFormat="1" applyFont="1" applyBorder="1" applyAlignment="1" applyProtection="1">
      <alignment horizontal="right" shrinkToFit="1"/>
      <protection/>
    </xf>
    <xf numFmtId="14" fontId="15" fillId="0" borderId="0" xfId="85" applyNumberFormat="1" applyFont="1" applyBorder="1" applyAlignment="1" applyProtection="1">
      <alignment horizontal="center" shrinkToFit="1"/>
      <protection/>
    </xf>
    <xf numFmtId="4" fontId="15" fillId="0" borderId="0" xfId="85" applyNumberFormat="1" applyFont="1" applyBorder="1" applyAlignment="1" applyProtection="1">
      <alignment horizontal="right" shrinkToFit="1"/>
      <protection/>
    </xf>
    <xf numFmtId="0" fontId="6" fillId="0" borderId="0" xfId="85" applyFont="1" applyBorder="1" applyAlignment="1" applyProtection="1">
      <alignment horizontal="center" shrinkToFit="1"/>
      <protection/>
    </xf>
    <xf numFmtId="0" fontId="12" fillId="0" borderId="0" xfId="85" applyFont="1" applyBorder="1" applyAlignment="1" applyProtection="1">
      <alignment horizontal="center" vertical="center" shrinkToFit="1"/>
      <protection/>
    </xf>
    <xf numFmtId="0" fontId="6" fillId="0" borderId="0" xfId="85" applyFont="1" applyBorder="1" applyAlignment="1" applyProtection="1">
      <alignment horizontal="center"/>
      <protection/>
    </xf>
    <xf numFmtId="3" fontId="7" fillId="0" borderId="0" xfId="85" applyNumberFormat="1" applyFont="1" applyBorder="1" applyAlignment="1" applyProtection="1">
      <alignment shrinkToFit="1"/>
      <protection/>
    </xf>
    <xf numFmtId="3" fontId="7" fillId="0" borderId="0" xfId="85" applyNumberFormat="1" applyFont="1" applyBorder="1" applyAlignment="1" applyProtection="1">
      <alignment horizontal="center" shrinkToFit="1"/>
      <protection/>
    </xf>
    <xf numFmtId="4" fontId="26" fillId="0" borderId="0" xfId="85" applyNumberFormat="1" applyFont="1" applyBorder="1" applyAlignment="1" applyProtection="1">
      <alignment shrinkToFit="1"/>
      <protection/>
    </xf>
    <xf numFmtId="0" fontId="8" fillId="0" borderId="0" xfId="48" applyFont="1" applyBorder="1" applyAlignment="1" applyProtection="1">
      <alignment/>
      <protection/>
    </xf>
    <xf numFmtId="0" fontId="3" fillId="0" borderId="0" xfId="85" applyFont="1" applyAlignment="1" applyProtection="1">
      <alignment horizontal="center"/>
      <protection/>
    </xf>
    <xf numFmtId="182" fontId="3" fillId="0" borderId="0" xfId="77" applyNumberFormat="1" applyFont="1" applyBorder="1" applyAlignment="1" applyProtection="1">
      <alignment horizontal="center"/>
      <protection/>
    </xf>
    <xf numFmtId="14" fontId="27" fillId="0" borderId="0" xfId="84" applyNumberFormat="1" applyFont="1" applyBorder="1" applyAlignment="1" applyProtection="1">
      <alignment horizontal="center"/>
      <protection/>
    </xf>
    <xf numFmtId="0" fontId="0" fillId="0" borderId="0" xfId="48" applyFont="1" applyBorder="1" applyAlignment="1" applyProtection="1">
      <alignment horizontal="right"/>
      <protection/>
    </xf>
    <xf numFmtId="182" fontId="27" fillId="0" borderId="0" xfId="48" applyNumberFormat="1" applyFont="1" applyBorder="1" applyAlignment="1" applyProtection="1">
      <alignment horizontal="center"/>
      <protection/>
    </xf>
    <xf numFmtId="3" fontId="3" fillId="0" borderId="0" xfId="85" applyNumberFormat="1" applyFont="1" applyFill="1" applyBorder="1" applyAlignment="1" applyProtection="1">
      <alignment horizontal="center"/>
      <protection/>
    </xf>
    <xf numFmtId="3" fontId="3" fillId="0" borderId="0" xfId="85" applyNumberFormat="1" applyFont="1" applyAlignment="1" applyProtection="1">
      <alignment horizontal="center"/>
      <protection/>
    </xf>
    <xf numFmtId="0" fontId="3" fillId="0" borderId="0" xfId="48" applyFont="1" applyBorder="1" applyAlignment="1" applyProtection="1">
      <alignment/>
      <protection/>
    </xf>
    <xf numFmtId="0" fontId="3" fillId="0" borderId="0" xfId="48" applyFont="1" applyBorder="1" applyAlignment="1" applyProtection="1">
      <alignment horizontal="right"/>
      <protection/>
    </xf>
    <xf numFmtId="182" fontId="3" fillId="0" borderId="0" xfId="48" applyNumberFormat="1" applyFont="1" applyBorder="1" applyAlignment="1" applyProtection="1">
      <alignment horizontal="center"/>
      <protection/>
    </xf>
    <xf numFmtId="0" fontId="18" fillId="0" borderId="0" xfId="48" applyFont="1" applyBorder="1" applyAlignment="1" applyProtection="1">
      <alignment horizontal="right"/>
      <protection/>
    </xf>
    <xf numFmtId="0" fontId="18" fillId="0" borderId="0" xfId="48" applyFont="1" applyBorder="1" applyAlignment="1" applyProtection="1">
      <alignment/>
      <protection/>
    </xf>
    <xf numFmtId="4" fontId="3" fillId="0" borderId="120" xfId="64" applyNumberFormat="1" applyFont="1" applyBorder="1" applyAlignment="1" applyProtection="1">
      <alignment horizontal="right" shrinkToFit="1"/>
      <protection/>
    </xf>
    <xf numFmtId="4" fontId="15" fillId="0" borderId="120" xfId="72" applyNumberFormat="1" applyFont="1" applyBorder="1" applyAlignment="1" applyProtection="1">
      <alignment horizontal="right" shrinkToFit="1"/>
      <protection/>
    </xf>
    <xf numFmtId="4" fontId="15" fillId="0" borderId="99" xfId="72" applyNumberFormat="1" applyFont="1" applyBorder="1" applyAlignment="1" applyProtection="1">
      <alignment horizontal="right" shrinkToFit="1"/>
      <protection/>
    </xf>
    <xf numFmtId="4" fontId="3" fillId="0" borderId="65" xfId="64" applyNumberFormat="1" applyFont="1" applyBorder="1" applyAlignment="1" applyProtection="1">
      <alignment horizontal="right" shrinkToFit="1"/>
      <protection/>
    </xf>
    <xf numFmtId="3" fontId="3" fillId="0" borderId="0" xfId="64" applyNumberFormat="1" applyFont="1" applyAlignment="1" applyProtection="1">
      <alignment horizontal="center"/>
      <protection/>
    </xf>
    <xf numFmtId="3" fontId="3" fillId="0" borderId="0" xfId="48" applyNumberFormat="1" applyFont="1" applyFill="1" applyBorder="1" applyAlignment="1" applyProtection="1">
      <alignment horizontal="center" vertical="center"/>
      <protection/>
    </xf>
    <xf numFmtId="4" fontId="24" fillId="0" borderId="0" xfId="48" applyNumberFormat="1" applyFont="1" applyFill="1" applyBorder="1" applyAlignme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4" fontId="13" fillId="2" borderId="12" xfId="85" applyNumberFormat="1" applyFont="1" applyFill="1" applyBorder="1" applyAlignment="1" applyProtection="1">
      <alignment horizontal="center" vertical="center" shrinkToFit="1"/>
      <protection/>
    </xf>
    <xf numFmtId="4" fontId="13" fillId="2" borderId="24" xfId="85" applyNumberFormat="1" applyFont="1" applyFill="1" applyBorder="1" applyAlignment="1" applyProtection="1">
      <alignment horizontal="center" vertical="center" shrinkToFit="1"/>
      <protection/>
    </xf>
    <xf numFmtId="4" fontId="13" fillId="2" borderId="21" xfId="85" applyNumberFormat="1" applyFont="1" applyFill="1" applyBorder="1" applyAlignment="1" applyProtection="1">
      <alignment horizontal="center" vertical="center" wrapText="1" shrinkToFit="1"/>
      <protection/>
    </xf>
    <xf numFmtId="4" fontId="13" fillId="0" borderId="39" xfId="85" applyNumberFormat="1" applyFont="1" applyFill="1" applyBorder="1" applyAlignment="1" applyProtection="1">
      <alignment shrinkToFit="1"/>
      <protection/>
    </xf>
    <xf numFmtId="4" fontId="13" fillId="0" borderId="42" xfId="85" applyNumberFormat="1" applyFont="1" applyFill="1" applyBorder="1" applyAlignment="1" applyProtection="1">
      <alignment shrinkToFit="1"/>
      <protection/>
    </xf>
    <xf numFmtId="4" fontId="15" fillId="2" borderId="25" xfId="85" applyNumberFormat="1" applyFont="1" applyFill="1" applyBorder="1" applyAlignment="1" applyProtection="1">
      <alignment horizontal="right" shrinkToFit="1"/>
      <protection/>
    </xf>
    <xf numFmtId="4" fontId="15" fillId="2" borderId="25" xfId="85" applyNumberFormat="1" applyFont="1" applyFill="1" applyBorder="1" applyAlignment="1" applyProtection="1">
      <alignment horizontal="center" vertical="center" wrapText="1" shrinkToFit="1"/>
      <protection/>
    </xf>
    <xf numFmtId="4" fontId="15" fillId="0" borderId="41" xfId="85" applyNumberFormat="1" applyFont="1" applyBorder="1" applyAlignment="1" applyProtection="1">
      <alignment horizontal="right" shrinkToFit="1"/>
      <protection/>
    </xf>
    <xf numFmtId="4" fontId="15" fillId="6" borderId="30" xfId="85" applyNumberFormat="1" applyFont="1" applyFill="1" applyBorder="1" applyAlignment="1" applyProtection="1">
      <alignment horizontal="right" shrinkToFit="1"/>
      <protection/>
    </xf>
    <xf numFmtId="4" fontId="15" fillId="0" borderId="44" xfId="85" applyNumberFormat="1" applyFont="1" applyBorder="1" applyAlignment="1" applyProtection="1">
      <alignment horizontal="right" shrinkToFit="1"/>
      <protection/>
    </xf>
    <xf numFmtId="4" fontId="7" fillId="0" borderId="60" xfId="85" applyNumberFormat="1" applyFont="1" applyBorder="1" applyAlignment="1" applyProtection="1">
      <alignment horizontal="right" vertical="center" shrinkToFit="1"/>
      <protection/>
    </xf>
    <xf numFmtId="4" fontId="15" fillId="6" borderId="0" xfId="85" applyNumberFormat="1" applyFont="1" applyFill="1" applyBorder="1" applyAlignment="1" applyProtection="1">
      <alignment horizontal="right" shrinkToFit="1"/>
      <protection/>
    </xf>
    <xf numFmtId="4" fontId="7" fillId="0" borderId="0" xfId="85" applyNumberFormat="1" applyFont="1" applyBorder="1" applyAlignment="1" applyProtection="1">
      <alignment horizontal="right" vertical="center" shrinkToFit="1"/>
      <protection/>
    </xf>
    <xf numFmtId="4" fontId="20" fillId="0" borderId="0" xfId="85" applyNumberFormat="1" applyFont="1" applyBorder="1" applyAlignment="1" applyProtection="1">
      <alignment horizontal="right" vertical="center" shrinkToFit="1"/>
      <protection/>
    </xf>
    <xf numFmtId="177" fontId="3" fillId="0" borderId="0" xfId="80" applyFont="1" applyAlignment="1" applyProtection="1">
      <alignment horizontal="center" vertical="center"/>
      <protection/>
    </xf>
    <xf numFmtId="0" fontId="8" fillId="0" borderId="0" xfId="85" applyFont="1" applyAlignment="1" applyProtection="1">
      <alignment horizontal="right"/>
      <protection/>
    </xf>
    <xf numFmtId="0" fontId="8" fillId="0" borderId="0" xfId="72" applyFont="1" applyBorder="1" applyAlignment="1" applyProtection="1">
      <alignment/>
      <protection/>
    </xf>
    <xf numFmtId="3" fontId="3" fillId="0" borderId="0" xfId="72" applyNumberFormat="1" applyFont="1" applyAlignment="1" applyProtection="1">
      <alignment/>
      <protection/>
    </xf>
    <xf numFmtId="0" fontId="5" fillId="0" borderId="0" xfId="48" applyFont="1" applyFill="1" applyBorder="1" applyAlignment="1" applyProtection="1">
      <alignment horizontal="center" vertical="center"/>
      <protection/>
    </xf>
    <xf numFmtId="0" fontId="16" fillId="0" borderId="0" xfId="48" applyFont="1" applyFill="1" applyBorder="1" applyAlignment="1" applyProtection="1">
      <alignment horizontal="center"/>
      <protection/>
    </xf>
    <xf numFmtId="3" fontId="3" fillId="0" borderId="0" xfId="72" applyNumberFormat="1" applyFont="1" applyAlignment="1" applyProtection="1">
      <alignment horizontal="center"/>
      <protection/>
    </xf>
    <xf numFmtId="0" fontId="3" fillId="0" borderId="0" xfId="37" applyFont="1" applyAlignment="1" applyProtection="1">
      <alignment horizontal="center"/>
      <protection/>
    </xf>
    <xf numFmtId="0" fontId="15" fillId="24" borderId="25" xfId="77" applyNumberFormat="1" applyFont="1" applyFill="1" applyBorder="1" applyAlignment="1" applyProtection="1">
      <alignment horizontal="center" shrinkToFit="1"/>
      <protection/>
    </xf>
    <xf numFmtId="0" fontId="3" fillId="24" borderId="78" xfId="77" applyFont="1" applyFill="1" applyBorder="1" applyAlignment="1" applyProtection="1">
      <alignment shrinkToFit="1"/>
      <protection/>
    </xf>
    <xf numFmtId="0" fontId="15" fillId="24" borderId="127" xfId="77" applyFont="1" applyFill="1" applyBorder="1" applyAlignment="1" applyProtection="1">
      <alignment shrinkToFit="1"/>
      <protection/>
    </xf>
    <xf numFmtId="0" fontId="15" fillId="24" borderId="85" xfId="77" applyFont="1" applyFill="1" applyBorder="1" applyAlignment="1" applyProtection="1">
      <alignment shrinkToFit="1"/>
      <protection/>
    </xf>
    <xf numFmtId="0" fontId="15" fillId="24" borderId="85" xfId="77" applyNumberFormat="1" applyFont="1" applyFill="1" applyBorder="1" applyAlignment="1" applyProtection="1">
      <alignment horizontal="center" shrinkToFit="1"/>
      <protection/>
    </xf>
    <xf numFmtId="0" fontId="15" fillId="24" borderId="85" xfId="77" applyNumberFormat="1" applyFont="1" applyFill="1" applyBorder="1" applyAlignment="1" applyProtection="1">
      <alignment horizontal="right" shrinkToFit="1"/>
      <protection/>
    </xf>
    <xf numFmtId="0" fontId="3" fillId="0" borderId="56" xfId="48" applyFont="1" applyBorder="1" applyAlignment="1" applyProtection="1">
      <alignment shrinkToFit="1"/>
      <protection/>
    </xf>
    <xf numFmtId="0" fontId="3" fillId="24" borderId="83" xfId="48" applyFont="1" applyFill="1" applyBorder="1" applyAlignment="1" applyProtection="1">
      <alignment shrinkToFit="1"/>
      <protection/>
    </xf>
    <xf numFmtId="0" fontId="3" fillId="24" borderId="116" xfId="0" applyFont="1" applyFill="1" applyBorder="1" applyAlignment="1" applyProtection="1">
      <alignment shrinkToFit="1"/>
      <protection/>
    </xf>
    <xf numFmtId="0" fontId="3" fillId="24" borderId="75" xfId="0" applyFont="1" applyFill="1" applyBorder="1" applyAlignment="1" applyProtection="1">
      <alignment shrinkToFit="1"/>
      <protection/>
    </xf>
    <xf numFmtId="0" fontId="15" fillId="0" borderId="25" xfId="48" applyFont="1" applyBorder="1" applyAlignment="1" applyProtection="1">
      <alignment shrinkToFit="1"/>
      <protection/>
    </xf>
    <xf numFmtId="0" fontId="15" fillId="0" borderId="25" xfId="48" applyNumberFormat="1" applyFont="1" applyBorder="1" applyAlignment="1" applyProtection="1">
      <alignment horizontal="right" shrinkToFit="1"/>
      <protection/>
    </xf>
    <xf numFmtId="0" fontId="15" fillId="24" borderId="128" xfId="48" applyFont="1" applyFill="1" applyBorder="1" applyAlignment="1" applyProtection="1">
      <alignment shrinkToFit="1"/>
      <protection/>
    </xf>
    <xf numFmtId="0" fontId="15" fillId="0" borderId="122" xfId="48" applyFont="1" applyBorder="1" applyAlignment="1" applyProtection="1">
      <alignment shrinkToFit="1"/>
      <protection/>
    </xf>
    <xf numFmtId="0" fontId="15" fillId="0" borderId="122" xfId="48" applyNumberFormat="1" applyFont="1" applyBorder="1" applyAlignment="1" applyProtection="1">
      <alignment horizontal="right" shrinkToFit="1"/>
      <protection/>
    </xf>
    <xf numFmtId="0" fontId="15" fillId="0" borderId="129" xfId="85" applyFont="1" applyBorder="1" applyAlignment="1" applyProtection="1">
      <alignment horizontal="center" shrinkToFit="1"/>
      <protection/>
    </xf>
    <xf numFmtId="0" fontId="15" fillId="0" borderId="123" xfId="85" applyFont="1" applyBorder="1" applyAlignment="1" applyProtection="1">
      <alignment shrinkToFit="1"/>
      <protection/>
    </xf>
    <xf numFmtId="183" fontId="15" fillId="0" borderId="123" xfId="85" applyNumberFormat="1" applyFont="1" applyBorder="1" applyAlignment="1" applyProtection="1">
      <alignment shrinkToFit="1"/>
      <protection/>
    </xf>
    <xf numFmtId="0" fontId="12" fillId="0" borderId="0" xfId="85" applyFont="1" applyBorder="1" applyAlignment="1" applyProtection="1">
      <alignment horizontal="center" vertical="top" shrinkToFit="1"/>
      <protection/>
    </xf>
    <xf numFmtId="0" fontId="15" fillId="0" borderId="0" xfId="85" applyFont="1" applyBorder="1" applyAlignment="1" applyProtection="1">
      <alignment horizontal="center" shrinkToFit="1"/>
      <protection/>
    </xf>
    <xf numFmtId="0" fontId="15" fillId="0" borderId="0" xfId="85" applyFont="1" applyBorder="1" applyAlignment="1" applyProtection="1">
      <alignment shrinkToFit="1"/>
      <protection/>
    </xf>
    <xf numFmtId="183" fontId="15" fillId="0" borderId="0" xfId="85" applyNumberFormat="1" applyFont="1" applyBorder="1" applyAlignment="1" applyProtection="1">
      <alignment shrinkToFit="1"/>
      <protection/>
    </xf>
    <xf numFmtId="0" fontId="12" fillId="0" borderId="0" xfId="85" applyFont="1" applyBorder="1" applyAlignment="1" applyProtection="1">
      <alignment horizontal="center" vertical="top" shrinkToFit="1"/>
      <protection/>
    </xf>
    <xf numFmtId="0" fontId="7" fillId="0" borderId="0" xfId="85" applyFont="1" applyBorder="1" applyAlignment="1" applyProtection="1">
      <alignment shrinkToFit="1"/>
      <protection/>
    </xf>
    <xf numFmtId="183" fontId="7" fillId="0" borderId="0" xfId="85" applyNumberFormat="1" applyFont="1" applyBorder="1" applyAlignment="1" applyProtection="1">
      <alignment shrinkToFit="1"/>
      <protection/>
    </xf>
    <xf numFmtId="0" fontId="11" fillId="0" borderId="0" xfId="85" applyFont="1" applyAlignment="1" applyProtection="1">
      <alignment/>
      <protection/>
    </xf>
    <xf numFmtId="0" fontId="5" fillId="0" borderId="47" xfId="85" applyFont="1" applyBorder="1" applyAlignment="1" applyProtection="1">
      <alignment horizontal="center"/>
      <protection/>
    </xf>
    <xf numFmtId="0" fontId="5" fillId="0" borderId="125" xfId="85" applyFont="1" applyBorder="1" applyAlignment="1" applyProtection="1">
      <alignment horizontal="center"/>
      <protection/>
    </xf>
    <xf numFmtId="0" fontId="5" fillId="0" borderId="79" xfId="85" applyFont="1" applyBorder="1" applyAlignment="1" applyProtection="1">
      <alignment horizontal="center"/>
      <protection/>
    </xf>
    <xf numFmtId="2" fontId="5" fillId="0" borderId="47" xfId="85" applyNumberFormat="1" applyFont="1" applyBorder="1" applyAlignment="1" applyProtection="1">
      <alignment horizontal="center"/>
      <protection/>
    </xf>
    <xf numFmtId="2" fontId="5" fillId="0" borderId="125" xfId="85" applyNumberFormat="1" applyFont="1" applyBorder="1" applyAlignment="1" applyProtection="1">
      <alignment horizontal="center"/>
      <protection/>
    </xf>
    <xf numFmtId="2" fontId="5" fillId="0" borderId="79" xfId="85" applyNumberFormat="1" applyFont="1" applyBorder="1" applyAlignment="1" applyProtection="1">
      <alignment horizontal="center"/>
      <protection/>
    </xf>
    <xf numFmtId="0" fontId="5" fillId="0" borderId="34" xfId="85" applyFont="1" applyBorder="1" applyAlignment="1" applyProtection="1">
      <alignment horizontal="center"/>
      <protection/>
    </xf>
    <xf numFmtId="0" fontId="5" fillId="0" borderId="31" xfId="85" applyFont="1" applyBorder="1" applyAlignment="1" applyProtection="1">
      <alignment horizontal="center"/>
      <protection/>
    </xf>
    <xf numFmtId="0" fontId="5" fillId="0" borderId="35" xfId="85" applyFont="1" applyBorder="1" applyAlignment="1" applyProtection="1">
      <alignment horizontal="center"/>
      <protection/>
    </xf>
    <xf numFmtId="2" fontId="5" fillId="0" borderId="34" xfId="85" applyNumberFormat="1" applyFont="1" applyBorder="1" applyAlignment="1" applyProtection="1">
      <alignment horizontal="center"/>
      <protection/>
    </xf>
    <xf numFmtId="2" fontId="5" fillId="0" borderId="31" xfId="85" applyNumberFormat="1" applyFont="1" applyBorder="1" applyAlignment="1" applyProtection="1">
      <alignment horizontal="center"/>
      <protection/>
    </xf>
    <xf numFmtId="2" fontId="5" fillId="0" borderId="35" xfId="85" applyNumberFormat="1" applyFont="1" applyBorder="1" applyAlignment="1" applyProtection="1">
      <alignment horizontal="center"/>
      <protection/>
    </xf>
    <xf numFmtId="0" fontId="3" fillId="0" borderId="47" xfId="85" applyFont="1" applyBorder="1" applyAlignment="1" applyProtection="1">
      <alignment/>
      <protection/>
    </xf>
    <xf numFmtId="0" fontId="3" fillId="0" borderId="125" xfId="85" applyFont="1" applyBorder="1" applyAlignment="1" applyProtection="1">
      <alignment horizontal="center"/>
      <protection/>
    </xf>
    <xf numFmtId="0" fontId="3" fillId="0" borderId="79" xfId="85" applyFont="1" applyBorder="1" applyAlignment="1" applyProtection="1">
      <alignment horizontal="center"/>
      <protection/>
    </xf>
    <xf numFmtId="0" fontId="3" fillId="0" borderId="47" xfId="85" applyFont="1" applyBorder="1" applyAlignment="1" applyProtection="1">
      <alignment horizontal="center"/>
      <protection/>
    </xf>
    <xf numFmtId="0" fontId="3" fillId="0" borderId="34" xfId="85" applyFont="1" applyBorder="1" applyAlignment="1" applyProtection="1">
      <alignment/>
      <protection/>
    </xf>
    <xf numFmtId="0" fontId="3" fillId="0" borderId="31" xfId="85" applyFont="1" applyBorder="1" applyAlignment="1" applyProtection="1">
      <alignment horizontal="center"/>
      <protection/>
    </xf>
    <xf numFmtId="0" fontId="3" fillId="0" borderId="35" xfId="85" applyFont="1" applyBorder="1" applyAlignment="1" applyProtection="1">
      <alignment horizontal="center"/>
      <protection/>
    </xf>
    <xf numFmtId="0" fontId="3" fillId="0" borderId="34" xfId="85" applyFont="1" applyBorder="1" applyAlignment="1" applyProtection="1">
      <alignment horizontal="center"/>
      <protection/>
    </xf>
    <xf numFmtId="0" fontId="2" fillId="0" borderId="0" xfId="85" applyFont="1" applyAlignment="1" applyProtection="1">
      <alignment/>
      <protection/>
    </xf>
    <xf numFmtId="0" fontId="0" fillId="0" borderId="0" xfId="48" applyFont="1" applyAlignment="1" applyProtection="1">
      <alignment/>
      <protection/>
    </xf>
    <xf numFmtId="0" fontId="0" fillId="0" borderId="0" xfId="48" applyFont="1" applyAlignment="1" applyProtection="1">
      <alignment horizontal="left"/>
      <protection/>
    </xf>
    <xf numFmtId="4" fontId="15" fillId="26" borderId="41" xfId="85" applyNumberFormat="1" applyFont="1" applyFill="1" applyBorder="1" applyAlignment="1" applyProtection="1">
      <alignment horizontal="right" shrinkToFit="1"/>
      <protection/>
    </xf>
    <xf numFmtId="1" fontId="17" fillId="0" borderId="122" xfId="85" applyNumberFormat="1" applyFont="1" applyBorder="1" applyAlignment="1" applyProtection="1">
      <alignment horizontal="right" shrinkToFit="1"/>
      <protection/>
    </xf>
    <xf numFmtId="14" fontId="17" fillId="0" borderId="122" xfId="85" applyNumberFormat="1" applyFont="1" applyBorder="1" applyAlignment="1" applyProtection="1">
      <alignment horizontal="center" shrinkToFit="1"/>
      <protection/>
    </xf>
    <xf numFmtId="4" fontId="15" fillId="0" borderId="18" xfId="85" applyNumberFormat="1" applyFont="1" applyBorder="1" applyAlignment="1" applyProtection="1">
      <alignment horizontal="right" shrinkToFit="1"/>
      <protection/>
    </xf>
    <xf numFmtId="4" fontId="15" fillId="0" borderId="122" xfId="85" applyNumberFormat="1" applyFont="1" applyBorder="1" applyAlignment="1" applyProtection="1">
      <alignment horizontal="right" shrinkToFit="1"/>
      <protection/>
    </xf>
    <xf numFmtId="4" fontId="15" fillId="2" borderId="18" xfId="85" applyNumberFormat="1" applyFont="1" applyFill="1" applyBorder="1" applyAlignment="1" applyProtection="1">
      <alignment horizontal="right" shrinkToFit="1"/>
      <protection/>
    </xf>
    <xf numFmtId="4" fontId="15" fillId="26" borderId="124" xfId="85" applyNumberFormat="1" applyFont="1" applyFill="1" applyBorder="1" applyAlignment="1" applyProtection="1">
      <alignment horizontal="right" shrinkToFit="1"/>
      <protection/>
    </xf>
    <xf numFmtId="1" fontId="15" fillId="0" borderId="123" xfId="85" applyNumberFormat="1" applyFont="1" applyBorder="1" applyAlignment="1" applyProtection="1">
      <alignment horizontal="right" shrinkToFit="1"/>
      <protection/>
    </xf>
    <xf numFmtId="182" fontId="15" fillId="0" borderId="123" xfId="85" applyNumberFormat="1" applyFont="1" applyBorder="1" applyAlignment="1" applyProtection="1">
      <alignment horizontal="center" shrinkToFit="1"/>
      <protection/>
    </xf>
    <xf numFmtId="4" fontId="15" fillId="0" borderId="123" xfId="85" applyNumberFormat="1" applyFont="1" applyBorder="1" applyAlignment="1" applyProtection="1">
      <alignment horizontal="right" shrinkToFit="1"/>
      <protection/>
    </xf>
    <xf numFmtId="4" fontId="15" fillId="0" borderId="130" xfId="85" applyNumberFormat="1" applyFont="1" applyBorder="1" applyAlignment="1" applyProtection="1">
      <alignment horizontal="right" shrinkToFit="1"/>
      <protection/>
    </xf>
    <xf numFmtId="4" fontId="15" fillId="0" borderId="124" xfId="85" applyNumberFormat="1" applyFont="1" applyBorder="1" applyAlignment="1" applyProtection="1">
      <alignment horizontal="right" shrinkToFit="1"/>
      <protection/>
    </xf>
    <xf numFmtId="1" fontId="15" fillId="0" borderId="0" xfId="85" applyNumberFormat="1" applyFont="1" applyBorder="1" applyAlignment="1" applyProtection="1">
      <alignment horizontal="right" shrinkToFit="1"/>
      <protection/>
    </xf>
    <xf numFmtId="182" fontId="15" fillId="0" borderId="0" xfId="85" applyNumberFormat="1" applyFont="1" applyBorder="1" applyAlignment="1" applyProtection="1">
      <alignment horizontal="center" shrinkToFit="1"/>
      <protection/>
    </xf>
    <xf numFmtId="4" fontId="15" fillId="0" borderId="0" xfId="85" applyNumberFormat="1" applyFont="1" applyBorder="1" applyAlignment="1" applyProtection="1">
      <alignment horizontal="right" shrinkToFit="1"/>
      <protection/>
    </xf>
    <xf numFmtId="4" fontId="15" fillId="0" borderId="0" xfId="85" applyNumberFormat="1" applyFont="1" applyBorder="1" applyAlignment="1" applyProtection="1">
      <alignment horizontal="right" shrinkToFit="1"/>
      <protection/>
    </xf>
    <xf numFmtId="4" fontId="15" fillId="0" borderId="0" xfId="85" applyNumberFormat="1" applyFont="1" applyBorder="1" applyAlignment="1" applyProtection="1">
      <alignment horizontal="right" shrinkToFit="1"/>
      <protection/>
    </xf>
    <xf numFmtId="3" fontId="7" fillId="0" borderId="0" xfId="85" applyNumberFormat="1" applyFont="1" applyBorder="1" applyAlignment="1" applyProtection="1">
      <alignment horizontal="right" shrinkToFit="1"/>
      <protection/>
    </xf>
    <xf numFmtId="182" fontId="11" fillId="0" borderId="0" xfId="85" applyNumberFormat="1" applyFont="1" applyAlignment="1" applyProtection="1">
      <alignment horizontal="center"/>
      <protection/>
    </xf>
    <xf numFmtId="3" fontId="8" fillId="0" borderId="0" xfId="85" applyNumberFormat="1" applyFont="1" applyAlignment="1" applyProtection="1">
      <alignment/>
      <protection/>
    </xf>
    <xf numFmtId="49" fontId="8" fillId="0" borderId="0" xfId="85" applyNumberFormat="1" applyFont="1" applyAlignment="1" applyProtection="1">
      <alignment/>
      <protection/>
    </xf>
    <xf numFmtId="182" fontId="8" fillId="0" borderId="0" xfId="85" applyNumberFormat="1" applyFont="1" applyAlignment="1" applyProtection="1">
      <alignment horizontal="center"/>
      <protection/>
    </xf>
    <xf numFmtId="3" fontId="0" fillId="0" borderId="35" xfId="85" applyNumberFormat="1" applyFont="1" applyBorder="1" applyAlignment="1" applyProtection="1">
      <alignment/>
      <protection/>
    </xf>
    <xf numFmtId="182" fontId="3" fillId="0" borderId="125" xfId="85" applyNumberFormat="1" applyFont="1" applyBorder="1" applyAlignment="1" applyProtection="1">
      <alignment horizontal="center"/>
      <protection/>
    </xf>
    <xf numFmtId="0" fontId="3" fillId="0" borderId="125" xfId="85" applyFont="1" applyBorder="1" applyAlignment="1" applyProtection="1">
      <alignment/>
      <protection/>
    </xf>
    <xf numFmtId="0" fontId="3" fillId="0" borderId="79" xfId="85" applyFont="1" applyBorder="1" applyAlignment="1" applyProtection="1">
      <alignment/>
      <protection/>
    </xf>
    <xf numFmtId="182" fontId="3" fillId="0" borderId="31" xfId="85" applyNumberFormat="1" applyFont="1" applyBorder="1" applyAlignment="1" applyProtection="1">
      <alignment horizontal="center"/>
      <protection/>
    </xf>
    <xf numFmtId="0" fontId="3" fillId="0" borderId="31" xfId="85" applyFont="1" applyBorder="1" applyAlignment="1" applyProtection="1">
      <alignment/>
      <protection/>
    </xf>
    <xf numFmtId="0" fontId="3" fillId="0" borderId="35" xfId="85" applyFont="1" applyBorder="1" applyAlignment="1" applyProtection="1">
      <alignment/>
      <protection/>
    </xf>
    <xf numFmtId="49" fontId="2" fillId="0" borderId="0" xfId="85" applyNumberFormat="1" applyFont="1" applyAlignment="1" applyProtection="1">
      <alignment/>
      <protection/>
    </xf>
    <xf numFmtId="3" fontId="2" fillId="0" borderId="0" xfId="85" applyNumberFormat="1" applyFont="1" applyAlignment="1" applyProtection="1">
      <alignment/>
      <protection/>
    </xf>
    <xf numFmtId="49" fontId="0" fillId="0" borderId="0" xfId="48" applyNumberFormat="1" applyFont="1" applyAlignment="1" applyProtection="1">
      <alignment/>
      <protection/>
    </xf>
    <xf numFmtId="3" fontId="0" fillId="0" borderId="0" xfId="48" applyNumberFormat="1" applyFont="1" applyAlignment="1" applyProtection="1">
      <alignment/>
      <protection/>
    </xf>
    <xf numFmtId="0" fontId="3" fillId="0" borderId="89" xfId="0" applyFont="1" applyBorder="1" applyAlignment="1" applyProtection="1">
      <alignment shrinkToFit="1"/>
      <protection/>
    </xf>
    <xf numFmtId="4" fontId="15" fillId="2" borderId="131" xfId="85" applyNumberFormat="1" applyFont="1" applyFill="1" applyBorder="1" applyAlignment="1" applyProtection="1">
      <alignment horizontal="right" shrinkToFit="1"/>
      <protection/>
    </xf>
    <xf numFmtId="4" fontId="15" fillId="0" borderId="121" xfId="85" applyNumberFormat="1" applyFont="1" applyBorder="1" applyAlignment="1" applyProtection="1">
      <alignment horizontal="right" shrinkToFit="1"/>
      <protection/>
    </xf>
    <xf numFmtId="4" fontId="15" fillId="2" borderId="19" xfId="85" applyNumberFormat="1" applyFont="1" applyFill="1" applyBorder="1" applyAlignment="1" applyProtection="1">
      <alignment horizontal="right" shrinkToFit="1"/>
      <protection/>
    </xf>
    <xf numFmtId="0" fontId="15" fillId="24" borderId="122" xfId="48" applyFont="1" applyFill="1" applyBorder="1" applyAlignment="1" applyProtection="1">
      <alignment shrinkToFit="1"/>
      <protection/>
    </xf>
    <xf numFmtId="4" fontId="15" fillId="0" borderId="19" xfId="85" applyNumberFormat="1" applyFont="1" applyBorder="1" applyAlignment="1" applyProtection="1">
      <alignment horizontal="right" shrinkToFit="1"/>
      <protection/>
    </xf>
    <xf numFmtId="0" fontId="12" fillId="0" borderId="126" xfId="85" applyFont="1" applyBorder="1" applyAlignment="1" applyProtection="1">
      <alignment horizontal="center" vertical="top" shrinkToFit="1"/>
      <protection/>
    </xf>
    <xf numFmtId="0" fontId="3" fillId="0" borderId="0" xfId="85" applyFont="1" applyBorder="1" applyAlignment="1" applyProtection="1">
      <alignment/>
      <protection/>
    </xf>
    <xf numFmtId="0" fontId="22" fillId="24" borderId="60" xfId="0" applyNumberFormat="1" applyFont="1" applyFill="1" applyBorder="1" applyAlignment="1" applyProtection="1">
      <alignment horizontal="right" shrinkToFit="1"/>
      <protection/>
    </xf>
    <xf numFmtId="4" fontId="15" fillId="2" borderId="41" xfId="85" applyNumberFormat="1" applyFont="1" applyFill="1" applyBorder="1" applyAlignment="1" applyProtection="1">
      <alignment horizontal="right" shrinkToFit="1"/>
      <protection/>
    </xf>
    <xf numFmtId="0" fontId="15" fillId="24" borderId="122" xfId="48" applyNumberFormat="1" applyFont="1" applyFill="1" applyBorder="1" applyAlignment="1" applyProtection="1">
      <alignment horizontal="right" shrinkToFit="1"/>
      <protection/>
    </xf>
    <xf numFmtId="4" fontId="15" fillId="2" borderId="132" xfId="85" applyNumberFormat="1" applyFont="1" applyFill="1" applyBorder="1" applyAlignment="1" applyProtection="1">
      <alignment horizontal="right" shrinkToFit="1"/>
      <protection/>
    </xf>
    <xf numFmtId="4" fontId="15" fillId="0" borderId="132" xfId="85" applyNumberFormat="1" applyFont="1" applyBorder="1" applyAlignment="1" applyProtection="1">
      <alignment horizontal="right" shrinkToFit="1"/>
      <protection/>
    </xf>
    <xf numFmtId="0" fontId="2" fillId="0" borderId="0" xfId="85" applyFont="1" applyAlignment="1" applyProtection="1">
      <alignment horizontal="left"/>
      <protection/>
    </xf>
    <xf numFmtId="3" fontId="5" fillId="0" borderId="0" xfId="85" applyNumberFormat="1" applyFont="1" applyBorder="1" applyAlignment="1" applyProtection="1">
      <alignment/>
      <protection/>
    </xf>
    <xf numFmtId="4" fontId="24" fillId="13" borderId="60" xfId="48" applyNumberFormat="1" applyFont="1" applyFill="1" applyBorder="1" applyAlignment="1" applyProtection="1">
      <alignment shrinkToFit="1"/>
      <protection/>
    </xf>
    <xf numFmtId="0" fontId="5" fillId="0" borderId="0" xfId="86" applyFont="1" applyAlignment="1" applyProtection="1">
      <alignment/>
      <protection/>
    </xf>
    <xf numFmtId="0" fontId="0" fillId="0" borderId="0" xfId="86" applyFont="1" applyAlignment="1" applyProtection="1">
      <alignment/>
      <protection/>
    </xf>
    <xf numFmtId="0" fontId="0" fillId="0" borderId="0" xfId="84" applyFont="1" applyAlignment="1" applyProtection="1">
      <alignment/>
      <protection/>
    </xf>
    <xf numFmtId="182" fontId="2" fillId="0" borderId="0" xfId="85" applyNumberFormat="1" applyFont="1" applyAlignment="1" applyProtection="1">
      <alignment horizontal="center"/>
      <protection/>
    </xf>
    <xf numFmtId="49" fontId="5" fillId="0" borderId="0" xfId="85" applyNumberFormat="1" applyFont="1" applyAlignment="1" applyProtection="1">
      <alignment/>
      <protection/>
    </xf>
    <xf numFmtId="49" fontId="11" fillId="0" borderId="0" xfId="85" applyNumberFormat="1" applyFont="1" applyAlignment="1" applyProtection="1">
      <alignment/>
      <protection/>
    </xf>
    <xf numFmtId="182" fontId="24" fillId="13" borderId="60" xfId="85" applyNumberFormat="1" applyFont="1" applyFill="1" applyBorder="1" applyAlignment="1" applyProtection="1">
      <alignment horizontal="center" vertical="center"/>
      <protection/>
    </xf>
    <xf numFmtId="3" fontId="16" fillId="13" borderId="60" xfId="48" applyNumberFormat="1" applyFont="1" applyFill="1" applyBorder="1" applyAlignment="1" applyProtection="1">
      <alignment horizontal="center"/>
      <protection/>
    </xf>
    <xf numFmtId="0" fontId="16" fillId="13" borderId="60" xfId="48" applyFont="1" applyFill="1" applyBorder="1" applyAlignment="1" applyProtection="1">
      <alignment horizontal="center"/>
      <protection/>
    </xf>
    <xf numFmtId="4" fontId="24" fillId="13" borderId="60" xfId="85" applyNumberFormat="1" applyFont="1" applyFill="1" applyBorder="1" applyAlignment="1" applyProtection="1">
      <alignment horizontal="right"/>
      <protection/>
    </xf>
    <xf numFmtId="4" fontId="24" fillId="13" borderId="60" xfId="85" applyNumberFormat="1" applyFont="1" applyFill="1" applyBorder="1" applyAlignment="1" applyProtection="1">
      <alignment/>
      <protection/>
    </xf>
    <xf numFmtId="4" fontId="24" fillId="13" borderId="60" xfId="85" applyNumberFormat="1" applyFont="1" applyFill="1" applyBorder="1" applyAlignment="1" applyProtection="1">
      <alignment shrinkToFit="1"/>
      <protection/>
    </xf>
    <xf numFmtId="0" fontId="16" fillId="24" borderId="0" xfId="48" applyFont="1" applyFill="1" applyBorder="1" applyAlignment="1" applyProtection="1">
      <alignment horizontal="center" shrinkToFit="1"/>
      <protection/>
    </xf>
    <xf numFmtId="3" fontId="11" fillId="0" borderId="0" xfId="85" applyNumberFormat="1" applyFont="1" applyAlignment="1" applyProtection="1">
      <alignment/>
      <protection/>
    </xf>
    <xf numFmtId="4" fontId="24" fillId="24" borderId="0" xfId="48" applyNumberFormat="1" applyFont="1" applyFill="1" applyBorder="1" applyAlignment="1" applyProtection="1">
      <alignment shrinkToFit="1"/>
      <protection/>
    </xf>
    <xf numFmtId="0" fontId="16" fillId="13" borderId="86" xfId="48" applyFont="1" applyFill="1" applyBorder="1" applyAlignment="1" applyProtection="1">
      <alignment horizontal="center" shrinkToFit="1"/>
      <protection/>
    </xf>
    <xf numFmtId="0" fontId="16" fillId="13" borderId="60" xfId="48" applyFont="1" applyFill="1" applyBorder="1" applyAlignment="1" applyProtection="1">
      <alignment horizontal="center" shrinkToFit="1"/>
      <protection/>
    </xf>
    <xf numFmtId="4" fontId="24" fillId="13" borderId="86" xfId="48" applyNumberFormat="1" applyFont="1" applyFill="1" applyBorder="1" applyAlignment="1" applyProtection="1">
      <alignment shrinkToFit="1"/>
      <protection/>
    </xf>
    <xf numFmtId="2" fontId="5" fillId="0" borderId="0" xfId="85" applyNumberFormat="1" applyFont="1" applyBorder="1" applyAlignment="1" applyProtection="1">
      <alignment horizontal="center"/>
      <protection/>
    </xf>
    <xf numFmtId="3" fontId="16" fillId="13" borderId="60" xfId="0" applyNumberFormat="1" applyFont="1" applyFill="1" applyBorder="1" applyAlignment="1" applyProtection="1">
      <alignment horizontal="center"/>
      <protection/>
    </xf>
    <xf numFmtId="4" fontId="24" fillId="13" borderId="60" xfId="72" applyNumberFormat="1" applyFont="1" applyFill="1" applyBorder="1" applyAlignment="1" applyProtection="1">
      <alignment shrinkToFit="1"/>
      <protection/>
    </xf>
  </cellXfs>
  <cellStyles count="74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Output" xfId="36"/>
    <cellStyle name="Normal_plati in 29_06_2011 10" xfId="37"/>
    <cellStyle name="60% - Accent3" xfId="38"/>
    <cellStyle name="Good" xfId="39"/>
    <cellStyle name="20% - Accent1" xfId="40"/>
    <cellStyle name="Calculation" xfId="41"/>
    <cellStyle name="Linked Cell" xfId="42"/>
    <cellStyle name="Total" xfId="43"/>
    <cellStyle name="Comma 6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20% - Accent6" xfId="53"/>
    <cellStyle name="60% - Accent2" xfId="54"/>
    <cellStyle name="Accent3" xfId="55"/>
    <cellStyle name="20% - Accent3" xfId="56"/>
    <cellStyle name="Accent4" xfId="57"/>
    <cellStyle name="20% - Accent4" xfId="58"/>
    <cellStyle name="40% - Accent4" xfId="59"/>
    <cellStyle name="Accent5" xfId="60"/>
    <cellStyle name="Comma 2 2" xfId="61"/>
    <cellStyle name="40% - Accent5" xfId="62"/>
    <cellStyle name="60% - Accent5" xfId="63"/>
    <cellStyle name="Normal_F NED CENTR ORD BOLI CRONICE 2003" xfId="64"/>
    <cellStyle name="Accent6" xfId="65"/>
    <cellStyle name="40% - Accent6" xfId="66"/>
    <cellStyle name="60% - Accent6" xfId="67"/>
    <cellStyle name="Comma 9" xfId="68"/>
    <cellStyle name="Comma 10" xfId="69"/>
    <cellStyle name="Comma 2" xfId="70"/>
    <cellStyle name="Comma 3" xfId="71"/>
    <cellStyle name="Normal_F NED CENTR ORD BOLI CRONICE 2003 10" xfId="72"/>
    <cellStyle name="Comma 4" xfId="73"/>
    <cellStyle name="Hyperlink 2 2" xfId="74"/>
    <cellStyle name="Comma 5" xfId="75"/>
    <cellStyle name="Comma 7" xfId="76"/>
    <cellStyle name="Normal_plati in 29_06_2011" xfId="77"/>
    <cellStyle name="Comma 5 2" xfId="78"/>
    <cellStyle name="Comma 8" xfId="79"/>
    <cellStyle name="Comma_plati in 29_06_2011" xfId="80"/>
    <cellStyle name="Explanatory Text" xfId="81"/>
    <cellStyle name="Normal 2 10" xfId="82"/>
    <cellStyle name="Hyperlink 2" xfId="83"/>
    <cellStyle name="Normal 2 2" xfId="84"/>
    <cellStyle name="Normal_F NED CENTR ORD BOLI CRONICE 2003 2" xfId="85"/>
    <cellStyle name="Normal_plati in 29_06_2011 2" xfId="86"/>
    <cellStyle name="Percent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MAI%202011\DECONTARI%20FARMACII\CENTRALIZATOARE%202009\APRILIE%202009\furnizori%20programe%20APRILI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09\APRILIE%202009\furnizori%20programe%20APRILI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0\AUGUST%202010\DECONTARI%20FARMACII\CENTRALIZATOARE%202009\APRILIE%202009\furnizori%20programe%20APRILI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AUGUST%202011\plati%20in%2019.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NS 40% MS"/>
      <sheetName val="P3"/>
      <sheetName val="P5 ADO"/>
      <sheetName val="P5 INSULINE"/>
      <sheetName val="P5 MIXT final"/>
      <sheetName val="P5 TESTE"/>
      <sheetName val="P6"/>
      <sheetName val="P6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14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140625" style="81" hidden="1" customWidth="1"/>
    <col min="2" max="2" width="23.57421875" style="82" hidden="1" customWidth="1"/>
    <col min="3" max="3" width="11.57421875" style="83" hidden="1" customWidth="1"/>
    <col min="4" max="4" width="9.8515625" style="84" hidden="1" customWidth="1"/>
    <col min="5" max="5" width="11.140625" style="85" hidden="1" customWidth="1"/>
    <col min="6" max="6" width="12.28125" style="86" hidden="1" customWidth="1"/>
    <col min="7" max="7" width="13.140625" style="86" hidden="1" customWidth="1"/>
    <col min="8" max="8" width="13.7109375" style="86" hidden="1" customWidth="1"/>
    <col min="9" max="9" width="11.421875" style="87" hidden="1" customWidth="1"/>
    <col min="10" max="10" width="4.28125" style="81" customWidth="1"/>
    <col min="11" max="11" width="23.140625" style="81" customWidth="1"/>
    <col min="12" max="12" width="8.00390625" style="81" customWidth="1"/>
    <col min="13" max="13" width="9.00390625" style="85" customWidth="1"/>
    <col min="14" max="14" width="12.140625" style="86" customWidth="1"/>
    <col min="15" max="15" width="7.57421875" style="86" customWidth="1"/>
    <col min="16" max="16" width="7.8515625" style="86" customWidth="1"/>
    <col min="17" max="17" width="9.8515625" style="86" hidden="1" customWidth="1"/>
    <col min="18" max="18" width="10.00390625" style="86" hidden="1" customWidth="1"/>
    <col min="19" max="19" width="11.57421875" style="86" customWidth="1"/>
    <col min="20" max="20" width="7.140625" style="86" hidden="1" customWidth="1"/>
    <col min="21" max="21" width="8.57421875" style="86" hidden="1" customWidth="1"/>
    <col min="22" max="22" width="11.00390625" style="86" hidden="1" customWidth="1"/>
    <col min="23" max="23" width="8.8515625" style="86" customWidth="1"/>
    <col min="24" max="24" width="10.140625" style="86" customWidth="1"/>
    <col min="25" max="25" width="11.28125" style="86" customWidth="1"/>
    <col min="26" max="26" width="11.140625" style="86" customWidth="1"/>
    <col min="27" max="27" width="13.140625" style="86" customWidth="1"/>
    <col min="28" max="28" width="11.8515625" style="86" customWidth="1"/>
    <col min="29" max="29" width="9.140625" style="81" customWidth="1"/>
    <col min="30" max="33" width="13.57421875" style="88" hidden="1" customWidth="1"/>
    <col min="34" max="34" width="9.140625" style="81" hidden="1" customWidth="1"/>
    <col min="35" max="35" width="3.7109375" style="81" hidden="1" customWidth="1"/>
    <col min="36" max="36" width="22.57421875" style="81" hidden="1" customWidth="1"/>
    <col min="37" max="37" width="13.7109375" style="81" hidden="1" customWidth="1"/>
    <col min="38" max="38" width="10.28125" style="81" hidden="1" customWidth="1"/>
    <col min="39" max="39" width="23.00390625" style="81" hidden="1" customWidth="1"/>
    <col min="40" max="40" width="12.8515625" style="81" hidden="1" customWidth="1"/>
    <col min="41" max="41" width="7.7109375" style="84" hidden="1" customWidth="1"/>
    <col min="42" max="42" width="10.140625" style="85" hidden="1" customWidth="1"/>
    <col min="43" max="44" width="10.57421875" style="86" hidden="1" customWidth="1"/>
    <col min="45" max="45" width="8.8515625" style="81" hidden="1" customWidth="1"/>
    <col min="46" max="46" width="10.140625" style="81" hidden="1" customWidth="1"/>
    <col min="47" max="47" width="10.00390625" style="81" hidden="1" customWidth="1"/>
    <col min="48" max="48" width="9.57421875" style="81" hidden="1" customWidth="1"/>
    <col min="49" max="49" width="9.7109375" style="81" hidden="1" customWidth="1"/>
    <col min="50" max="50" width="10.00390625" style="81" hidden="1" customWidth="1"/>
    <col min="51" max="51" width="9.140625" style="81" hidden="1" customWidth="1"/>
    <col min="52" max="52" width="3.7109375" style="81" hidden="1" customWidth="1"/>
    <col min="53" max="53" width="26.8515625" style="81" hidden="1" customWidth="1"/>
    <col min="54" max="55" width="13.7109375" style="81" hidden="1" customWidth="1"/>
    <col min="56" max="56" width="10.28125" style="81" hidden="1" customWidth="1"/>
    <col min="57" max="57" width="23.00390625" style="81" hidden="1" customWidth="1"/>
    <col min="58" max="58" width="12.8515625" style="81" hidden="1" customWidth="1"/>
    <col min="59" max="59" width="7.7109375" style="84" hidden="1" customWidth="1"/>
    <col min="60" max="60" width="10.140625" style="85" hidden="1" customWidth="1"/>
    <col min="61" max="61" width="14.421875" style="81" hidden="1" customWidth="1"/>
    <col min="62" max="62" width="13.28125" style="81" hidden="1" customWidth="1"/>
    <col min="63" max="63" width="9.140625" style="81" hidden="1" customWidth="1"/>
    <col min="64" max="16384" width="9.140625" style="81" customWidth="1"/>
  </cols>
  <sheetData>
    <row r="1" spans="1:62" s="73" customFormat="1" ht="12.75">
      <c r="A1" s="89" t="s">
        <v>0</v>
      </c>
      <c r="B1" s="90"/>
      <c r="C1" s="83"/>
      <c r="D1" s="84"/>
      <c r="E1" s="85"/>
      <c r="F1" s="86"/>
      <c r="G1" s="86"/>
      <c r="H1" s="86"/>
      <c r="I1" s="87"/>
      <c r="J1" s="89" t="s">
        <v>0</v>
      </c>
      <c r="M1" s="152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D1" s="219"/>
      <c r="AE1" s="219"/>
      <c r="AF1" s="219"/>
      <c r="AG1" s="219"/>
      <c r="AI1" s="89" t="s">
        <v>0</v>
      </c>
      <c r="AJ1" s="81"/>
      <c r="AK1" s="81"/>
      <c r="AL1" s="81"/>
      <c r="AM1" s="81"/>
      <c r="AN1" s="81"/>
      <c r="AO1" s="84"/>
      <c r="AP1" s="85"/>
      <c r="AQ1" s="86"/>
      <c r="AR1" s="86"/>
      <c r="AS1" s="81"/>
      <c r="AT1" s="81"/>
      <c r="AU1" s="81"/>
      <c r="AV1" s="81"/>
      <c r="AW1" s="81"/>
      <c r="AX1" s="81"/>
      <c r="AY1" s="81"/>
      <c r="AZ1" s="89" t="s">
        <v>0</v>
      </c>
      <c r="BA1" s="81"/>
      <c r="BB1" s="81"/>
      <c r="BC1" s="81"/>
      <c r="BD1" s="81"/>
      <c r="BE1" s="81"/>
      <c r="BF1" s="81"/>
      <c r="BG1" s="84"/>
      <c r="BH1" s="85"/>
      <c r="BI1" s="81"/>
      <c r="BJ1" s="81"/>
    </row>
    <row r="2" spans="1:62" ht="12.75">
      <c r="A2" s="91" t="s">
        <v>1</v>
      </c>
      <c r="B2" s="91"/>
      <c r="C2" s="91"/>
      <c r="D2" s="91"/>
      <c r="E2" s="91"/>
      <c r="F2" s="91"/>
      <c r="G2" s="91"/>
      <c r="H2" s="91"/>
      <c r="J2" s="154" t="s">
        <v>2</v>
      </c>
      <c r="K2" s="155"/>
      <c r="L2" s="155"/>
      <c r="M2" s="155"/>
      <c r="N2" s="155"/>
      <c r="O2" s="155"/>
      <c r="P2" s="155"/>
      <c r="Q2" s="155"/>
      <c r="R2" s="155"/>
      <c r="S2" s="155"/>
      <c r="AI2" s="248" t="s">
        <v>3</v>
      </c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Z2" s="248" t="s">
        <v>3</v>
      </c>
      <c r="BA2" s="249"/>
      <c r="BB2" s="249"/>
      <c r="BC2" s="249"/>
      <c r="BD2" s="249"/>
      <c r="BE2" s="249"/>
      <c r="BF2" s="249"/>
      <c r="BG2" s="249"/>
      <c r="BH2" s="249"/>
      <c r="BI2" s="249"/>
      <c r="BJ2" s="249"/>
    </row>
    <row r="3" spans="1:62" ht="12.75">
      <c r="A3" s="91"/>
      <c r="B3" s="91"/>
      <c r="C3" s="91"/>
      <c r="D3" s="91"/>
      <c r="E3" s="91"/>
      <c r="F3" s="91"/>
      <c r="G3" s="91"/>
      <c r="H3" s="91"/>
      <c r="J3" s="156"/>
      <c r="AI3" s="250" t="s">
        <v>4</v>
      </c>
      <c r="AJ3" s="250"/>
      <c r="AK3" s="250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Z3" s="250" t="s">
        <v>4</v>
      </c>
      <c r="BA3" s="250"/>
      <c r="BB3" s="250"/>
      <c r="BC3" s="250"/>
      <c r="BD3" s="249"/>
      <c r="BE3" s="249"/>
      <c r="BF3" s="249"/>
      <c r="BG3" s="249"/>
      <c r="BH3" s="249"/>
      <c r="BI3" s="249"/>
      <c r="BJ3" s="249"/>
    </row>
    <row r="4" spans="1:62" s="74" customFormat="1" ht="12" customHeight="1">
      <c r="A4" s="81"/>
      <c r="B4" s="82"/>
      <c r="C4" s="83"/>
      <c r="D4" s="84"/>
      <c r="E4" s="85"/>
      <c r="F4" s="86"/>
      <c r="G4" s="86"/>
      <c r="H4" s="86"/>
      <c r="I4" s="87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D4" s="220"/>
      <c r="AE4" s="220"/>
      <c r="AF4" s="220"/>
      <c r="AG4" s="220"/>
      <c r="AI4" s="251" t="s">
        <v>5</v>
      </c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Z4" s="251" t="s">
        <v>5</v>
      </c>
      <c r="BA4" s="251"/>
      <c r="BB4" s="251"/>
      <c r="BC4" s="251"/>
      <c r="BD4" s="251"/>
      <c r="BE4" s="251"/>
      <c r="BF4" s="251"/>
      <c r="BG4" s="251"/>
      <c r="BH4" s="251"/>
      <c r="BI4" s="251"/>
      <c r="BJ4" s="251"/>
    </row>
    <row r="5" spans="1:62" s="74" customFormat="1" ht="12.75" customHeight="1">
      <c r="A5" s="92" t="s">
        <v>6</v>
      </c>
      <c r="B5" s="92"/>
      <c r="C5" s="92"/>
      <c r="D5" s="92"/>
      <c r="E5" s="92"/>
      <c r="F5" s="92"/>
      <c r="G5" s="92"/>
      <c r="H5" s="92"/>
      <c r="I5" s="159"/>
      <c r="J5" s="160" t="s">
        <v>7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D5" s="220"/>
      <c r="AE5" s="220"/>
      <c r="AF5" s="220"/>
      <c r="AG5" s="220"/>
      <c r="AI5" s="252" t="s">
        <v>8</v>
      </c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329"/>
      <c r="AX5" s="329"/>
      <c r="AY5" s="81"/>
      <c r="AZ5" s="330" t="s">
        <v>9</v>
      </c>
      <c r="BA5" s="330"/>
      <c r="BB5" s="330"/>
      <c r="BC5" s="330"/>
      <c r="BD5" s="330"/>
      <c r="BE5" s="330"/>
      <c r="BF5" s="330"/>
      <c r="BG5" s="330"/>
      <c r="BH5" s="330"/>
      <c r="BI5" s="330"/>
      <c r="BJ5" s="330"/>
    </row>
    <row r="6" spans="1:62" s="75" customFormat="1" ht="12.75">
      <c r="A6" s="92"/>
      <c r="B6" s="92"/>
      <c r="C6" s="92"/>
      <c r="D6" s="92"/>
      <c r="E6" s="92"/>
      <c r="F6" s="92"/>
      <c r="G6" s="92"/>
      <c r="H6" s="92"/>
      <c r="I6" s="159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221"/>
      <c r="AD6" s="222"/>
      <c r="AE6" s="222"/>
      <c r="AF6" s="222"/>
      <c r="AG6" s="22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329"/>
      <c r="AX6" s="329"/>
      <c r="AY6" s="308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</row>
    <row r="7" spans="1:62" s="75" customFormat="1" ht="12.75">
      <c r="A7" s="93"/>
      <c r="B7" s="93"/>
      <c r="C7" s="93"/>
      <c r="D7" s="93"/>
      <c r="E7" s="93"/>
      <c r="F7" s="93"/>
      <c r="G7" s="93"/>
      <c r="H7" s="93"/>
      <c r="I7" s="161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221"/>
      <c r="AD7" s="222"/>
      <c r="AE7" s="222"/>
      <c r="AF7" s="222"/>
      <c r="AG7" s="222"/>
      <c r="AI7" s="253" t="s">
        <v>10</v>
      </c>
      <c r="AK7" s="253"/>
      <c r="AL7" s="81"/>
      <c r="AM7" s="254"/>
      <c r="AN7" s="76"/>
      <c r="AO7" s="76"/>
      <c r="AP7" s="305"/>
      <c r="AQ7" s="253"/>
      <c r="AR7" s="253"/>
      <c r="AS7" s="253"/>
      <c r="AT7" s="253"/>
      <c r="AU7" s="253"/>
      <c r="AV7" s="253"/>
      <c r="AW7" s="253"/>
      <c r="AX7" s="253"/>
      <c r="AY7" s="81"/>
      <c r="AZ7" s="253" t="s">
        <v>10</v>
      </c>
      <c r="BB7" s="253"/>
      <c r="BC7" s="253"/>
      <c r="BD7" s="81"/>
      <c r="BE7" s="254"/>
      <c r="BF7" s="76"/>
      <c r="BG7" s="76"/>
      <c r="BH7" s="305"/>
      <c r="BI7" s="253"/>
      <c r="BJ7" s="253"/>
    </row>
    <row r="8" spans="1:62" s="74" customFormat="1" ht="12.75">
      <c r="A8" s="93"/>
      <c r="B8" s="93"/>
      <c r="C8" s="94"/>
      <c r="D8" s="93"/>
      <c r="E8" s="93"/>
      <c r="F8" s="93"/>
      <c r="G8" s="93"/>
      <c r="H8" s="93"/>
      <c r="I8" s="161"/>
      <c r="J8" s="163"/>
      <c r="M8" s="85"/>
      <c r="N8" s="158"/>
      <c r="O8" s="158"/>
      <c r="P8" s="158"/>
      <c r="Q8" s="199"/>
      <c r="R8" s="199"/>
      <c r="S8" s="199"/>
      <c r="T8" s="86"/>
      <c r="U8" s="86"/>
      <c r="V8" s="86"/>
      <c r="W8" s="86"/>
      <c r="X8" s="86"/>
      <c r="Y8" s="86"/>
      <c r="Z8" s="86"/>
      <c r="AA8" s="223"/>
      <c r="AB8" s="86"/>
      <c r="AC8" s="76"/>
      <c r="AD8" s="220"/>
      <c r="AE8" s="220"/>
      <c r="AF8" s="220"/>
      <c r="AG8" s="220"/>
      <c r="AI8" s="253" t="s">
        <v>11</v>
      </c>
      <c r="AK8" s="253"/>
      <c r="AL8" s="253"/>
      <c r="AM8" s="253"/>
      <c r="AN8" s="253"/>
      <c r="AO8" s="306"/>
      <c r="AP8" s="305"/>
      <c r="AQ8" s="253"/>
      <c r="AR8" s="253"/>
      <c r="AS8" s="253"/>
      <c r="AT8" s="253"/>
      <c r="AU8" s="253"/>
      <c r="AV8" s="253"/>
      <c r="AW8" s="253"/>
      <c r="AX8" s="253"/>
      <c r="AY8" s="81"/>
      <c r="AZ8" s="253" t="s">
        <v>11</v>
      </c>
      <c r="BB8" s="253"/>
      <c r="BC8" s="253"/>
      <c r="BD8" s="253"/>
      <c r="BE8" s="253"/>
      <c r="BF8" s="253"/>
      <c r="BG8" s="306"/>
      <c r="BH8" s="305"/>
      <c r="BI8" s="253"/>
      <c r="BJ8" s="253"/>
    </row>
    <row r="9" spans="1:62" s="74" customFormat="1" ht="12.75" customHeight="1">
      <c r="A9" s="81"/>
      <c r="B9" s="82"/>
      <c r="C9" s="83"/>
      <c r="D9" s="84"/>
      <c r="E9" s="85"/>
      <c r="F9" s="86"/>
      <c r="G9" s="86"/>
      <c r="H9" s="86"/>
      <c r="I9" s="87"/>
      <c r="M9" s="157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D9" s="220"/>
      <c r="AE9" s="220"/>
      <c r="AF9" s="220"/>
      <c r="AG9" s="220"/>
      <c r="AO9" s="307"/>
      <c r="AP9" s="157"/>
      <c r="AQ9" s="158"/>
      <c r="AR9" s="158"/>
      <c r="AU9" s="308"/>
      <c r="AV9" s="308" t="s">
        <v>12</v>
      </c>
      <c r="AW9" s="308"/>
      <c r="AX9" s="308"/>
      <c r="BG9" s="307"/>
      <c r="BH9" s="157"/>
      <c r="BI9" s="308"/>
      <c r="BJ9" s="308"/>
    </row>
    <row r="10" spans="1:62" ht="12" customHeight="1">
      <c r="A10" s="95" t="s">
        <v>13</v>
      </c>
      <c r="B10" s="96" t="s">
        <v>14</v>
      </c>
      <c r="C10" s="97"/>
      <c r="D10" s="98" t="s">
        <v>15</v>
      </c>
      <c r="E10" s="98"/>
      <c r="F10" s="99"/>
      <c r="G10" s="99"/>
      <c r="H10" s="100"/>
      <c r="I10" s="164"/>
      <c r="J10" s="165" t="s">
        <v>13</v>
      </c>
      <c r="K10" s="166" t="s">
        <v>16</v>
      </c>
      <c r="L10" s="167" t="s">
        <v>17</v>
      </c>
      <c r="M10" s="167"/>
      <c r="N10" s="167"/>
      <c r="O10" s="168" t="s">
        <v>18</v>
      </c>
      <c r="P10" s="169"/>
      <c r="Q10" s="200"/>
      <c r="R10" s="201"/>
      <c r="S10" s="202" t="s">
        <v>19</v>
      </c>
      <c r="T10" s="203" t="s">
        <v>20</v>
      </c>
      <c r="U10" s="203" t="s">
        <v>21</v>
      </c>
      <c r="V10" s="203" t="s">
        <v>22</v>
      </c>
      <c r="W10" s="203" t="s">
        <v>23</v>
      </c>
      <c r="X10" s="203" t="s">
        <v>24</v>
      </c>
      <c r="Y10" s="203" t="s">
        <v>25</v>
      </c>
      <c r="Z10" s="203" t="s">
        <v>26</v>
      </c>
      <c r="AA10" s="203" t="s">
        <v>14</v>
      </c>
      <c r="AB10" s="224" t="s">
        <v>27</v>
      </c>
      <c r="AD10" s="225" t="s">
        <v>28</v>
      </c>
      <c r="AE10" s="225" t="s">
        <v>29</v>
      </c>
      <c r="AF10" s="225" t="s">
        <v>30</v>
      </c>
      <c r="AG10" s="225" t="s">
        <v>31</v>
      </c>
      <c r="AI10" s="255" t="s">
        <v>32</v>
      </c>
      <c r="AJ10" s="256" t="s">
        <v>14</v>
      </c>
      <c r="AK10" s="96" t="s">
        <v>33</v>
      </c>
      <c r="AL10" s="96" t="s">
        <v>34</v>
      </c>
      <c r="AM10" s="257" t="s">
        <v>35</v>
      </c>
      <c r="AN10" s="258" t="s">
        <v>36</v>
      </c>
      <c r="AO10" s="309" t="s">
        <v>17</v>
      </c>
      <c r="AP10" s="309"/>
      <c r="AQ10" s="309"/>
      <c r="AR10" s="310" t="s">
        <v>37</v>
      </c>
      <c r="AS10" s="258" t="s">
        <v>38</v>
      </c>
      <c r="AT10" s="311" t="s">
        <v>18</v>
      </c>
      <c r="AU10" s="258" t="s">
        <v>39</v>
      </c>
      <c r="AV10" s="312" t="s">
        <v>40</v>
      </c>
      <c r="AW10" s="331" t="s">
        <v>41</v>
      </c>
      <c r="AX10" s="312" t="s">
        <v>42</v>
      </c>
      <c r="AY10" s="332"/>
      <c r="AZ10" s="255" t="s">
        <v>32</v>
      </c>
      <c r="BA10" s="95" t="s">
        <v>43</v>
      </c>
      <c r="BB10" s="311" t="s">
        <v>44</v>
      </c>
      <c r="BC10" s="311" t="s">
        <v>45</v>
      </c>
      <c r="BD10" s="311" t="s">
        <v>46</v>
      </c>
      <c r="BE10" s="258" t="s">
        <v>47</v>
      </c>
      <c r="BF10" s="258" t="s">
        <v>36</v>
      </c>
      <c r="BG10" s="309" t="s">
        <v>17</v>
      </c>
      <c r="BH10" s="309"/>
      <c r="BI10" s="258" t="s">
        <v>48</v>
      </c>
      <c r="BJ10" s="224" t="s">
        <v>26</v>
      </c>
    </row>
    <row r="11" spans="1:62" s="76" customFormat="1" ht="67.5" customHeight="1">
      <c r="A11" s="101"/>
      <c r="B11" s="102"/>
      <c r="C11" s="103"/>
      <c r="D11" s="104"/>
      <c r="E11" s="105"/>
      <c r="F11" s="106" t="s">
        <v>49</v>
      </c>
      <c r="G11" s="106" t="s">
        <v>50</v>
      </c>
      <c r="H11" s="107" t="s">
        <v>51</v>
      </c>
      <c r="I11" s="164"/>
      <c r="J11" s="165"/>
      <c r="K11" s="170"/>
      <c r="L11" s="171" t="s">
        <v>52</v>
      </c>
      <c r="M11" s="172" t="s">
        <v>53</v>
      </c>
      <c r="N11" s="173" t="s">
        <v>54</v>
      </c>
      <c r="O11" s="174" t="s">
        <v>55</v>
      </c>
      <c r="P11" s="174" t="s">
        <v>56</v>
      </c>
      <c r="Q11" s="174" t="s">
        <v>57</v>
      </c>
      <c r="R11" s="174" t="s">
        <v>58</v>
      </c>
      <c r="S11" s="204"/>
      <c r="T11" s="174"/>
      <c r="U11" s="174"/>
      <c r="V11" s="174"/>
      <c r="W11" s="174"/>
      <c r="X11" s="174"/>
      <c r="Y11" s="174"/>
      <c r="Z11" s="174"/>
      <c r="AA11" s="174"/>
      <c r="AB11" s="226"/>
      <c r="AD11" s="225"/>
      <c r="AE11" s="225"/>
      <c r="AF11" s="225"/>
      <c r="AG11" s="225"/>
      <c r="AI11" s="259"/>
      <c r="AJ11" s="260"/>
      <c r="AK11" s="261"/>
      <c r="AL11" s="261"/>
      <c r="AM11" s="262"/>
      <c r="AN11" s="263"/>
      <c r="AO11" s="313" t="s">
        <v>59</v>
      </c>
      <c r="AP11" s="314" t="s">
        <v>60</v>
      </c>
      <c r="AQ11" s="315" t="s">
        <v>61</v>
      </c>
      <c r="AR11" s="316"/>
      <c r="AS11" s="263"/>
      <c r="AT11" s="317"/>
      <c r="AU11" s="263"/>
      <c r="AV11" s="318"/>
      <c r="AW11" s="333"/>
      <c r="AX11" s="318"/>
      <c r="AY11" s="332"/>
      <c r="AZ11" s="334"/>
      <c r="BA11" s="101"/>
      <c r="BB11" s="317"/>
      <c r="BC11" s="335"/>
      <c r="BD11" s="335"/>
      <c r="BE11" s="335"/>
      <c r="BF11" s="263"/>
      <c r="BG11" s="313" t="s">
        <v>59</v>
      </c>
      <c r="BH11" s="314" t="s">
        <v>60</v>
      </c>
      <c r="BI11" s="263"/>
      <c r="BJ11" s="226"/>
    </row>
    <row r="12" spans="1:62" s="77" customFormat="1" ht="22.5">
      <c r="A12" s="108">
        <f aca="true" t="shared" si="0" ref="A12:A21">AI12</f>
        <v>1</v>
      </c>
      <c r="B12" s="109" t="str">
        <f aca="true" t="shared" si="1" ref="B12:B21">AJ12</f>
        <v>ADENFARM BM 3 CLOSCA</v>
      </c>
      <c r="C12" s="110" t="s">
        <v>62</v>
      </c>
      <c r="D12" s="110">
        <v>17017</v>
      </c>
      <c r="E12" s="111">
        <v>42521</v>
      </c>
      <c r="F12" s="112"/>
      <c r="G12" s="112">
        <v>240</v>
      </c>
      <c r="H12" s="113">
        <f aca="true" t="shared" si="2" ref="H12:H15">F12+G12</f>
        <v>240</v>
      </c>
      <c r="I12" s="175" t="str">
        <f aca="true" t="shared" si="3" ref="I12:I39">IF(H12=N12,"OK","ATENTIE")</f>
        <v>OK</v>
      </c>
      <c r="J12" s="176">
        <f aca="true" t="shared" si="4" ref="J12:J21">AI12</f>
        <v>1</v>
      </c>
      <c r="K12" s="114" t="str">
        <f aca="true" t="shared" si="5" ref="K12:K21">AJ12</f>
        <v>ADENFARM BM 3 CLOSCA</v>
      </c>
      <c r="L12" s="177">
        <f aca="true" t="shared" si="6" ref="L12:L15">D12</f>
        <v>17017</v>
      </c>
      <c r="M12" s="178">
        <f aca="true" t="shared" si="7" ref="M12:M15">IF(E12=0,"0",E12)</f>
        <v>42521</v>
      </c>
      <c r="N12" s="179">
        <f aca="true" t="shared" si="8" ref="N12:N15">H12</f>
        <v>240</v>
      </c>
      <c r="O12" s="180"/>
      <c r="P12" s="180"/>
      <c r="Q12" s="205">
        <f aca="true" t="shared" si="9" ref="Q12:Q15">IF(F12-O12-T12-AE12&gt;0,F12-O12-T12-AE12,0)</f>
        <v>0</v>
      </c>
      <c r="R12" s="205">
        <f aca="true" t="shared" si="10" ref="R12:R15">IF(G12-P12-U12-AG12&gt;0,G12-P12-U12-AG12,0)</f>
        <v>0</v>
      </c>
      <c r="S12" s="205">
        <f aca="true" t="shared" si="11" ref="S12:S15">Q12+R12</f>
        <v>0</v>
      </c>
      <c r="T12" s="180"/>
      <c r="U12" s="206"/>
      <c r="V12" s="207">
        <f aca="true" t="shared" si="12" ref="V12:V15">T12+U12</f>
        <v>0</v>
      </c>
      <c r="W12" s="208">
        <f aca="true" t="shared" si="13" ref="W12:X15">F12-O12-Q12-T12</f>
        <v>0</v>
      </c>
      <c r="X12" s="208">
        <f t="shared" si="13"/>
        <v>240</v>
      </c>
      <c r="Y12" s="227">
        <f aca="true" t="shared" si="14" ref="Y12:Y15">AB12-Z12</f>
        <v>0</v>
      </c>
      <c r="Z12" s="228">
        <v>240</v>
      </c>
      <c r="AA12" s="229" t="s">
        <v>63</v>
      </c>
      <c r="AB12" s="230">
        <f aca="true" t="shared" si="15" ref="AB12:AB15">W12+X12</f>
        <v>240</v>
      </c>
      <c r="AD12" s="231"/>
      <c r="AE12" s="232">
        <f aca="true" t="shared" si="16" ref="AE12:AE50">F12</f>
        <v>0</v>
      </c>
      <c r="AF12" s="231"/>
      <c r="AG12" s="232">
        <f aca="true" t="shared" si="17" ref="AG12:AG50">G12</f>
        <v>240</v>
      </c>
      <c r="AI12" s="264">
        <v>1</v>
      </c>
      <c r="AJ12" s="265" t="s">
        <v>64</v>
      </c>
      <c r="AK12" s="266"/>
      <c r="AL12" s="266"/>
      <c r="AM12" s="267"/>
      <c r="AN12" s="268"/>
      <c r="AO12" s="177">
        <f aca="true" t="shared" si="18" ref="AO12:AO15">L12</f>
        <v>17017</v>
      </c>
      <c r="AP12" s="178">
        <f aca="true" t="shared" si="19" ref="AP12:AP15">IF(M12=0,"0",M12)</f>
        <v>42521</v>
      </c>
      <c r="AQ12" s="179">
        <f aca="true" t="shared" si="20" ref="AQ12:AQ15">N12</f>
        <v>240</v>
      </c>
      <c r="AR12" s="208">
        <f aca="true" t="shared" si="21" ref="AR12:AR45">AQ12-AS12</f>
        <v>240</v>
      </c>
      <c r="AS12" s="319">
        <f aca="true" t="shared" si="22" ref="AS12:AS15">V12</f>
        <v>0</v>
      </c>
      <c r="AT12" s="320">
        <f aca="true" t="shared" si="23" ref="AT12:AT15">O12+P12+S12</f>
        <v>0</v>
      </c>
      <c r="AU12" s="321">
        <f aca="true" t="shared" si="24" ref="AU12:AU39">Z12</f>
        <v>240</v>
      </c>
      <c r="AV12" s="322">
        <f aca="true" t="shared" si="25" ref="AV12:AV21">Y12</f>
        <v>0</v>
      </c>
      <c r="AW12" s="228">
        <f aca="true" t="shared" si="26" ref="AW12:AW21">Z12</f>
        <v>240</v>
      </c>
      <c r="AX12" s="230">
        <f aca="true" t="shared" si="27" ref="AX12:AX45">AR12-AT12</f>
        <v>240</v>
      </c>
      <c r="AZ12" s="269">
        <f aca="true" t="shared" si="28" ref="AZ12:AZ19">AI12</f>
        <v>1</v>
      </c>
      <c r="BA12" s="265" t="str">
        <f aca="true" t="shared" si="29" ref="BA12:BA19">AJ12</f>
        <v>ADENFARM BM 3 CLOSCA</v>
      </c>
      <c r="BB12" s="266"/>
      <c r="BC12" s="266"/>
      <c r="BD12" s="266"/>
      <c r="BE12" s="267"/>
      <c r="BF12" s="268"/>
      <c r="BG12" s="177">
        <f aca="true" t="shared" si="30" ref="BG12:BG15">D12</f>
        <v>17017</v>
      </c>
      <c r="BH12" s="178">
        <f aca="true" t="shared" si="31" ref="BH12:BH15">IF(E12=0,"0",E12)</f>
        <v>42521</v>
      </c>
      <c r="BI12" s="321">
        <f aca="true" t="shared" si="32" ref="BI12:BI39">BJ12</f>
        <v>240</v>
      </c>
      <c r="BJ12" s="338">
        <f aca="true" t="shared" si="33" ref="BJ12:BJ44">Z12</f>
        <v>240</v>
      </c>
    </row>
    <row r="13" spans="1:62" s="77" customFormat="1" ht="22.5">
      <c r="A13" s="108">
        <f t="shared" si="0"/>
        <v>2</v>
      </c>
      <c r="B13" s="114" t="str">
        <f t="shared" si="1"/>
        <v>ADENFARM BM 4 BSD</v>
      </c>
      <c r="C13" s="115" t="s">
        <v>62</v>
      </c>
      <c r="D13" s="115">
        <v>18017</v>
      </c>
      <c r="E13" s="116">
        <v>42521</v>
      </c>
      <c r="F13" s="117"/>
      <c r="G13" s="117">
        <v>120</v>
      </c>
      <c r="H13" s="118">
        <f t="shared" si="2"/>
        <v>120</v>
      </c>
      <c r="I13" s="175" t="str">
        <f t="shared" si="3"/>
        <v>OK</v>
      </c>
      <c r="J13" s="181">
        <f t="shared" si="4"/>
        <v>2</v>
      </c>
      <c r="K13" s="114" t="str">
        <f t="shared" si="5"/>
        <v>ADENFARM BM 4 BSD</v>
      </c>
      <c r="L13" s="177">
        <f t="shared" si="6"/>
        <v>18017</v>
      </c>
      <c r="M13" s="178">
        <f t="shared" si="7"/>
        <v>42521</v>
      </c>
      <c r="N13" s="179">
        <f t="shared" si="8"/>
        <v>120</v>
      </c>
      <c r="O13" s="180"/>
      <c r="P13" s="180"/>
      <c r="Q13" s="205">
        <f t="shared" si="9"/>
        <v>0</v>
      </c>
      <c r="R13" s="205">
        <f t="shared" si="10"/>
        <v>0</v>
      </c>
      <c r="S13" s="205">
        <f t="shared" si="11"/>
        <v>0</v>
      </c>
      <c r="T13" s="180"/>
      <c r="U13" s="206"/>
      <c r="V13" s="207">
        <f t="shared" si="12"/>
        <v>0</v>
      </c>
      <c r="W13" s="208">
        <f aca="true" t="shared" si="34" ref="W13:W18">F13-O13-Q13-T13</f>
        <v>0</v>
      </c>
      <c r="X13" s="208">
        <f aca="true" t="shared" si="35" ref="X13:X18">G13-P13-R13-U13</f>
        <v>120</v>
      </c>
      <c r="Y13" s="227">
        <f t="shared" si="14"/>
        <v>0</v>
      </c>
      <c r="Z13" s="228">
        <v>120</v>
      </c>
      <c r="AA13" s="229" t="s">
        <v>63</v>
      </c>
      <c r="AB13" s="230">
        <f t="shared" si="15"/>
        <v>120</v>
      </c>
      <c r="AD13" s="231"/>
      <c r="AE13" s="232">
        <f t="shared" si="16"/>
        <v>0</v>
      </c>
      <c r="AF13" s="231"/>
      <c r="AG13" s="232">
        <f t="shared" si="17"/>
        <v>120</v>
      </c>
      <c r="AI13" s="269">
        <f>AI12+1</f>
        <v>2</v>
      </c>
      <c r="AJ13" s="265" t="s">
        <v>65</v>
      </c>
      <c r="AK13" s="266"/>
      <c r="AL13" s="266"/>
      <c r="AM13" s="267"/>
      <c r="AN13" s="268"/>
      <c r="AO13" s="177">
        <f t="shared" si="18"/>
        <v>18017</v>
      </c>
      <c r="AP13" s="178">
        <f t="shared" si="19"/>
        <v>42521</v>
      </c>
      <c r="AQ13" s="179">
        <f t="shared" si="20"/>
        <v>120</v>
      </c>
      <c r="AR13" s="208">
        <f t="shared" si="21"/>
        <v>120</v>
      </c>
      <c r="AS13" s="319">
        <f t="shared" si="22"/>
        <v>0</v>
      </c>
      <c r="AT13" s="320">
        <f t="shared" si="23"/>
        <v>0</v>
      </c>
      <c r="AU13" s="321">
        <f t="shared" si="24"/>
        <v>120</v>
      </c>
      <c r="AV13" s="322">
        <f t="shared" si="25"/>
        <v>0</v>
      </c>
      <c r="AW13" s="228">
        <f t="shared" si="26"/>
        <v>120</v>
      </c>
      <c r="AX13" s="230">
        <f t="shared" si="27"/>
        <v>120</v>
      </c>
      <c r="AZ13" s="269">
        <f t="shared" si="28"/>
        <v>2</v>
      </c>
      <c r="BA13" s="265" t="str">
        <f t="shared" si="29"/>
        <v>ADENFARM BM 4 BSD</v>
      </c>
      <c r="BB13" s="266"/>
      <c r="BC13" s="266"/>
      <c r="BD13" s="266"/>
      <c r="BE13" s="267"/>
      <c r="BF13" s="268"/>
      <c r="BG13" s="177">
        <f t="shared" si="30"/>
        <v>18017</v>
      </c>
      <c r="BH13" s="178">
        <f t="shared" si="31"/>
        <v>42521</v>
      </c>
      <c r="BI13" s="321">
        <f t="shared" si="32"/>
        <v>120</v>
      </c>
      <c r="BJ13" s="338">
        <f t="shared" si="33"/>
        <v>120</v>
      </c>
    </row>
    <row r="14" spans="1:62" s="77" customFormat="1" ht="12.75">
      <c r="A14" s="108">
        <f t="shared" si="0"/>
        <v>3</v>
      </c>
      <c r="B14" s="114" t="str">
        <f t="shared" si="1"/>
        <v>ADENFARM BS</v>
      </c>
      <c r="C14" s="115"/>
      <c r="D14" s="115"/>
      <c r="E14" s="116"/>
      <c r="F14" s="117"/>
      <c r="G14" s="117"/>
      <c r="H14" s="118">
        <f t="shared" si="2"/>
        <v>0</v>
      </c>
      <c r="I14" s="175" t="str">
        <f t="shared" si="3"/>
        <v>OK</v>
      </c>
      <c r="J14" s="181">
        <f t="shared" si="4"/>
        <v>3</v>
      </c>
      <c r="K14" s="114" t="str">
        <f t="shared" si="5"/>
        <v>ADENFARM BS</v>
      </c>
      <c r="L14" s="177">
        <f t="shared" si="6"/>
        <v>0</v>
      </c>
      <c r="M14" s="178" t="str">
        <f t="shared" si="7"/>
        <v>0</v>
      </c>
      <c r="N14" s="179">
        <f t="shared" si="8"/>
        <v>0</v>
      </c>
      <c r="O14" s="180"/>
      <c r="P14" s="180"/>
      <c r="Q14" s="205">
        <f t="shared" si="9"/>
        <v>0</v>
      </c>
      <c r="R14" s="205">
        <f t="shared" si="10"/>
        <v>0</v>
      </c>
      <c r="S14" s="205">
        <f t="shared" si="11"/>
        <v>0</v>
      </c>
      <c r="T14" s="180"/>
      <c r="U14" s="206"/>
      <c r="V14" s="207">
        <f t="shared" si="12"/>
        <v>0</v>
      </c>
      <c r="W14" s="208">
        <f t="shared" si="34"/>
        <v>0</v>
      </c>
      <c r="X14" s="208">
        <f t="shared" si="35"/>
        <v>0</v>
      </c>
      <c r="Y14" s="227">
        <f t="shared" si="14"/>
        <v>0</v>
      </c>
      <c r="Z14" s="228"/>
      <c r="AA14" s="228"/>
      <c r="AB14" s="230">
        <f t="shared" si="15"/>
        <v>0</v>
      </c>
      <c r="AD14" s="231"/>
      <c r="AE14" s="232">
        <f t="shared" si="16"/>
        <v>0</v>
      </c>
      <c r="AF14" s="231"/>
      <c r="AG14" s="232">
        <f t="shared" si="17"/>
        <v>0</v>
      </c>
      <c r="AI14" s="269">
        <f aca="true" t="shared" si="36" ref="AI14:AI78">AI13+1</f>
        <v>3</v>
      </c>
      <c r="AJ14" s="265" t="s">
        <v>66</v>
      </c>
      <c r="AK14" s="266"/>
      <c r="AL14" s="266"/>
      <c r="AM14" s="267"/>
      <c r="AN14" s="268"/>
      <c r="AO14" s="177">
        <f t="shared" si="18"/>
        <v>0</v>
      </c>
      <c r="AP14" s="178" t="str">
        <f t="shared" si="19"/>
        <v>0</v>
      </c>
      <c r="AQ14" s="179">
        <f t="shared" si="20"/>
        <v>0</v>
      </c>
      <c r="AR14" s="208">
        <f t="shared" si="21"/>
        <v>0</v>
      </c>
      <c r="AS14" s="319">
        <f t="shared" si="22"/>
        <v>0</v>
      </c>
      <c r="AT14" s="320">
        <f t="shared" si="23"/>
        <v>0</v>
      </c>
      <c r="AU14" s="321">
        <f t="shared" si="24"/>
        <v>0</v>
      </c>
      <c r="AV14" s="322">
        <f t="shared" si="25"/>
        <v>0</v>
      </c>
      <c r="AW14" s="228">
        <f t="shared" si="26"/>
        <v>0</v>
      </c>
      <c r="AX14" s="230">
        <f t="shared" si="27"/>
        <v>0</v>
      </c>
      <c r="AZ14" s="269">
        <f t="shared" si="28"/>
        <v>3</v>
      </c>
      <c r="BA14" s="265" t="str">
        <f t="shared" si="29"/>
        <v>ADENFARM BS</v>
      </c>
      <c r="BB14" s="266"/>
      <c r="BC14" s="266"/>
      <c r="BD14" s="266"/>
      <c r="BE14" s="267"/>
      <c r="BF14" s="268"/>
      <c r="BG14" s="177">
        <f t="shared" si="30"/>
        <v>0</v>
      </c>
      <c r="BH14" s="178" t="str">
        <f t="shared" si="31"/>
        <v>0</v>
      </c>
      <c r="BI14" s="321">
        <f t="shared" si="32"/>
        <v>0</v>
      </c>
      <c r="BJ14" s="338">
        <f t="shared" si="33"/>
        <v>0</v>
      </c>
    </row>
    <row r="15" spans="1:62" s="77" customFormat="1" ht="22.5">
      <c r="A15" s="108">
        <f t="shared" si="0"/>
        <v>4</v>
      </c>
      <c r="B15" s="114" t="str">
        <f t="shared" si="1"/>
        <v>ADEN FARM SIGHET</v>
      </c>
      <c r="C15" s="115" t="s">
        <v>62</v>
      </c>
      <c r="D15" s="115">
        <v>5018</v>
      </c>
      <c r="E15" s="116">
        <v>42521</v>
      </c>
      <c r="F15" s="117">
        <v>1080</v>
      </c>
      <c r="G15" s="117">
        <v>12840</v>
      </c>
      <c r="H15" s="118">
        <f t="shared" si="2"/>
        <v>13920</v>
      </c>
      <c r="I15" s="175" t="str">
        <f t="shared" si="3"/>
        <v>OK</v>
      </c>
      <c r="J15" s="181">
        <f t="shared" si="4"/>
        <v>4</v>
      </c>
      <c r="K15" s="114" t="str">
        <f t="shared" si="5"/>
        <v>ADEN FARM SIGHET</v>
      </c>
      <c r="L15" s="177">
        <f t="shared" si="6"/>
        <v>5018</v>
      </c>
      <c r="M15" s="178">
        <f t="shared" si="7"/>
        <v>42521</v>
      </c>
      <c r="N15" s="179">
        <f t="shared" si="8"/>
        <v>13920</v>
      </c>
      <c r="O15" s="180"/>
      <c r="P15" s="180"/>
      <c r="Q15" s="205">
        <f t="shared" si="9"/>
        <v>0</v>
      </c>
      <c r="R15" s="205">
        <f t="shared" si="10"/>
        <v>0</v>
      </c>
      <c r="S15" s="205">
        <f t="shared" si="11"/>
        <v>0</v>
      </c>
      <c r="T15" s="180"/>
      <c r="U15" s="206"/>
      <c r="V15" s="207">
        <f t="shared" si="12"/>
        <v>0</v>
      </c>
      <c r="W15" s="208">
        <f t="shared" si="13"/>
        <v>1080</v>
      </c>
      <c r="X15" s="208">
        <f t="shared" si="13"/>
        <v>12840</v>
      </c>
      <c r="Y15" s="227">
        <f t="shared" si="14"/>
        <v>0</v>
      </c>
      <c r="Z15" s="228">
        <v>13920</v>
      </c>
      <c r="AA15" s="229" t="s">
        <v>63</v>
      </c>
      <c r="AB15" s="230">
        <f t="shared" si="15"/>
        <v>13920</v>
      </c>
      <c r="AD15" s="231"/>
      <c r="AE15" s="232">
        <f t="shared" si="16"/>
        <v>1080</v>
      </c>
      <c r="AF15" s="231"/>
      <c r="AG15" s="232">
        <f t="shared" si="17"/>
        <v>12840</v>
      </c>
      <c r="AI15" s="269">
        <f t="shared" si="36"/>
        <v>4</v>
      </c>
      <c r="AJ15" s="265" t="s">
        <v>67</v>
      </c>
      <c r="AK15" s="266"/>
      <c r="AL15" s="266"/>
      <c r="AM15" s="267"/>
      <c r="AN15" s="268"/>
      <c r="AO15" s="177">
        <f t="shared" si="18"/>
        <v>5018</v>
      </c>
      <c r="AP15" s="178">
        <f t="shared" si="19"/>
        <v>42521</v>
      </c>
      <c r="AQ15" s="179">
        <f t="shared" si="20"/>
        <v>13920</v>
      </c>
      <c r="AR15" s="208">
        <f t="shared" si="21"/>
        <v>13920</v>
      </c>
      <c r="AS15" s="319">
        <f t="shared" si="22"/>
        <v>0</v>
      </c>
      <c r="AT15" s="320">
        <f t="shared" si="23"/>
        <v>0</v>
      </c>
      <c r="AU15" s="321">
        <f t="shared" si="24"/>
        <v>13920</v>
      </c>
      <c r="AV15" s="322">
        <f t="shared" si="25"/>
        <v>0</v>
      </c>
      <c r="AW15" s="228">
        <f t="shared" si="26"/>
        <v>13920</v>
      </c>
      <c r="AX15" s="230">
        <f t="shared" si="27"/>
        <v>13920</v>
      </c>
      <c r="AZ15" s="269">
        <f t="shared" si="28"/>
        <v>4</v>
      </c>
      <c r="BA15" s="265" t="str">
        <f t="shared" si="29"/>
        <v>ADEN FARM SIGHET</v>
      </c>
      <c r="BB15" s="115"/>
      <c r="BC15" s="115"/>
      <c r="BD15" s="116"/>
      <c r="BE15" s="117"/>
      <c r="BF15" s="117"/>
      <c r="BG15" s="177">
        <f t="shared" si="30"/>
        <v>5018</v>
      </c>
      <c r="BH15" s="178">
        <f t="shared" si="31"/>
        <v>42521</v>
      </c>
      <c r="BI15" s="321">
        <f t="shared" si="32"/>
        <v>13920</v>
      </c>
      <c r="BJ15" s="338">
        <f t="shared" si="33"/>
        <v>13920</v>
      </c>
    </row>
    <row r="16" spans="1:62" s="78" customFormat="1" ht="13.5">
      <c r="A16" s="108">
        <f t="shared" si="0"/>
        <v>5</v>
      </c>
      <c r="B16" s="119" t="str">
        <f t="shared" si="1"/>
        <v>TOTAL ADEN FARM</v>
      </c>
      <c r="C16" s="120"/>
      <c r="D16" s="121"/>
      <c r="E16" s="122"/>
      <c r="F16" s="123">
        <f aca="true" t="shared" si="37" ref="F16:H16">SUM(F12:F15)</f>
        <v>1080</v>
      </c>
      <c r="G16" s="124">
        <f t="shared" si="37"/>
        <v>13200</v>
      </c>
      <c r="H16" s="125">
        <f t="shared" si="37"/>
        <v>14280</v>
      </c>
      <c r="I16" s="175" t="str">
        <f t="shared" si="3"/>
        <v>OK</v>
      </c>
      <c r="J16" s="181">
        <f t="shared" si="4"/>
        <v>5</v>
      </c>
      <c r="K16" s="182" t="str">
        <f t="shared" si="5"/>
        <v>TOTAL ADEN FARM</v>
      </c>
      <c r="L16" s="183"/>
      <c r="M16" s="184"/>
      <c r="N16" s="185">
        <f aca="true" t="shared" si="38" ref="N16:Z16">SUM(N12:N15)</f>
        <v>14280</v>
      </c>
      <c r="O16" s="185">
        <f t="shared" si="38"/>
        <v>0</v>
      </c>
      <c r="P16" s="185">
        <f t="shared" si="38"/>
        <v>0</v>
      </c>
      <c r="Q16" s="185">
        <f t="shared" si="38"/>
        <v>0</v>
      </c>
      <c r="R16" s="185">
        <f t="shared" si="38"/>
        <v>0</v>
      </c>
      <c r="S16" s="185">
        <f t="shared" si="38"/>
        <v>0</v>
      </c>
      <c r="T16" s="185">
        <f t="shared" si="38"/>
        <v>0</v>
      </c>
      <c r="U16" s="195">
        <f t="shared" si="38"/>
        <v>0</v>
      </c>
      <c r="V16" s="185">
        <f t="shared" si="38"/>
        <v>0</v>
      </c>
      <c r="W16" s="185">
        <f t="shared" si="38"/>
        <v>1080</v>
      </c>
      <c r="X16" s="185">
        <f t="shared" si="38"/>
        <v>13200</v>
      </c>
      <c r="Y16" s="233">
        <f t="shared" si="38"/>
        <v>0</v>
      </c>
      <c r="Z16" s="234">
        <f t="shared" si="38"/>
        <v>14280</v>
      </c>
      <c r="AA16" s="235"/>
      <c r="AB16" s="236">
        <f>SUM(AB12:AB15)</f>
        <v>14280</v>
      </c>
      <c r="AD16" s="231"/>
      <c r="AE16" s="232">
        <f t="shared" si="16"/>
        <v>1080</v>
      </c>
      <c r="AF16" s="231"/>
      <c r="AG16" s="232">
        <f t="shared" si="17"/>
        <v>13200</v>
      </c>
      <c r="AI16" s="269">
        <f t="shared" si="36"/>
        <v>5</v>
      </c>
      <c r="AJ16" s="270" t="s">
        <v>68</v>
      </c>
      <c r="AK16" s="271"/>
      <c r="AL16" s="271"/>
      <c r="AM16" s="272"/>
      <c r="AN16" s="272"/>
      <c r="AO16" s="323"/>
      <c r="AP16" s="324"/>
      <c r="AQ16" s="325">
        <f aca="true" t="shared" si="39" ref="AQ16:AT16">SUM(AQ12:AQ15)</f>
        <v>14280</v>
      </c>
      <c r="AR16" s="325">
        <f t="shared" si="21"/>
        <v>14280</v>
      </c>
      <c r="AS16" s="325">
        <f t="shared" si="39"/>
        <v>0</v>
      </c>
      <c r="AT16" s="326">
        <f t="shared" si="39"/>
        <v>0</v>
      </c>
      <c r="AU16" s="327">
        <f t="shared" si="24"/>
        <v>14280</v>
      </c>
      <c r="AV16" s="328">
        <f t="shared" si="25"/>
        <v>0</v>
      </c>
      <c r="AW16" s="336">
        <f t="shared" si="26"/>
        <v>14280</v>
      </c>
      <c r="AX16" s="337">
        <f t="shared" si="27"/>
        <v>14280</v>
      </c>
      <c r="AZ16" s="269">
        <f t="shared" si="28"/>
        <v>5</v>
      </c>
      <c r="BA16" s="270" t="str">
        <f t="shared" si="29"/>
        <v>TOTAL ADEN FARM</v>
      </c>
      <c r="BB16" s="271"/>
      <c r="BC16" s="271"/>
      <c r="BD16" s="271"/>
      <c r="BE16" s="272"/>
      <c r="BF16" s="272"/>
      <c r="BG16" s="323"/>
      <c r="BH16" s="324"/>
      <c r="BI16" s="327">
        <f t="shared" si="32"/>
        <v>14280</v>
      </c>
      <c r="BJ16" s="339">
        <f t="shared" si="33"/>
        <v>14280</v>
      </c>
    </row>
    <row r="17" spans="1:62" s="77" customFormat="1" ht="13.5" customHeight="1">
      <c r="A17" s="126">
        <f t="shared" si="0"/>
        <v>6</v>
      </c>
      <c r="B17" s="127" t="str">
        <f t="shared" si="1"/>
        <v>ANDISIMA FARM CRACIUNESTI</v>
      </c>
      <c r="C17" s="128"/>
      <c r="D17" s="128"/>
      <c r="E17" s="129"/>
      <c r="F17" s="130"/>
      <c r="G17" s="131"/>
      <c r="H17" s="132">
        <f aca="true" t="shared" si="40" ref="H17:H21">F17+G17</f>
        <v>0</v>
      </c>
      <c r="I17" s="175" t="str">
        <f t="shared" si="3"/>
        <v>OK</v>
      </c>
      <c r="J17" s="181">
        <f t="shared" si="4"/>
        <v>6</v>
      </c>
      <c r="K17" s="109" t="str">
        <f t="shared" si="5"/>
        <v>ANDISIMA FARM CRACIUNESTI</v>
      </c>
      <c r="L17" s="186">
        <f aca="true" t="shared" si="41" ref="L17:L21">D17</f>
        <v>0</v>
      </c>
      <c r="M17" s="187" t="str">
        <f aca="true" t="shared" si="42" ref="M17:M21">IF(E17=0,"0",E17)</f>
        <v>0</v>
      </c>
      <c r="N17" s="188">
        <f aca="true" t="shared" si="43" ref="N17:N21">H17</f>
        <v>0</v>
      </c>
      <c r="O17" s="189"/>
      <c r="P17" s="189"/>
      <c r="Q17" s="209">
        <f aca="true" t="shared" si="44" ref="Q17:Q21">IF(F17-O17-T17-AE17&gt;0,F17-O17-T17-AE17,0)</f>
        <v>0</v>
      </c>
      <c r="R17" s="209">
        <f aca="true" t="shared" si="45" ref="R17:R21">IF(G17-P17-U17-AG17&gt;0,G17-P17-U17-AG17,0)</f>
        <v>0</v>
      </c>
      <c r="S17" s="209">
        <f aca="true" t="shared" si="46" ref="S17:S21">Q17+R17</f>
        <v>0</v>
      </c>
      <c r="T17" s="189"/>
      <c r="U17" s="210"/>
      <c r="V17" s="211">
        <f aca="true" t="shared" si="47" ref="V17:V21">T17+U17</f>
        <v>0</v>
      </c>
      <c r="W17" s="212">
        <f t="shared" si="34"/>
        <v>0</v>
      </c>
      <c r="X17" s="212">
        <f t="shared" si="35"/>
        <v>0</v>
      </c>
      <c r="Y17" s="237">
        <f aca="true" t="shared" si="48" ref="Y17:Y21">AB17-Z17</f>
        <v>0</v>
      </c>
      <c r="Z17" s="238"/>
      <c r="AA17" s="239"/>
      <c r="AB17" s="240">
        <f aca="true" t="shared" si="49" ref="AB17:AB21">W17+X17</f>
        <v>0</v>
      </c>
      <c r="AD17" s="231"/>
      <c r="AE17" s="232">
        <f t="shared" si="16"/>
        <v>0</v>
      </c>
      <c r="AF17" s="231"/>
      <c r="AG17" s="232">
        <f t="shared" si="17"/>
        <v>0</v>
      </c>
      <c r="AI17" s="269">
        <f t="shared" si="36"/>
        <v>6</v>
      </c>
      <c r="AJ17" s="273" t="s">
        <v>69</v>
      </c>
      <c r="AK17" s="274"/>
      <c r="AL17" s="275"/>
      <c r="AM17" s="276"/>
      <c r="AN17" s="277"/>
      <c r="AO17" s="177">
        <f aca="true" t="shared" si="50" ref="AO17:AO21">L17</f>
        <v>0</v>
      </c>
      <c r="AP17" s="178" t="str">
        <f aca="true" t="shared" si="51" ref="AP17:AP21">IF(M17=0,"0",M17)</f>
        <v>0</v>
      </c>
      <c r="AQ17" s="179">
        <f aca="true" t="shared" si="52" ref="AQ17:AQ21">N17</f>
        <v>0</v>
      </c>
      <c r="AR17" s="208">
        <f t="shared" si="21"/>
        <v>0</v>
      </c>
      <c r="AS17" s="319">
        <f aca="true" t="shared" si="53" ref="AS17:AS21">V17</f>
        <v>0</v>
      </c>
      <c r="AT17" s="320">
        <f aca="true" t="shared" si="54" ref="AT17:AT21">O17+P17+S17</f>
        <v>0</v>
      </c>
      <c r="AU17" s="321">
        <f t="shared" si="24"/>
        <v>0</v>
      </c>
      <c r="AV17" s="322">
        <f t="shared" si="25"/>
        <v>0</v>
      </c>
      <c r="AW17" s="228">
        <f t="shared" si="26"/>
        <v>0</v>
      </c>
      <c r="AX17" s="230">
        <f t="shared" si="27"/>
        <v>0</v>
      </c>
      <c r="AZ17" s="269">
        <f t="shared" si="28"/>
        <v>6</v>
      </c>
      <c r="BA17" s="284" t="str">
        <f t="shared" si="29"/>
        <v>ANDISIMA FARM CRACIUNESTI</v>
      </c>
      <c r="BB17" s="285"/>
      <c r="BC17" s="285"/>
      <c r="BD17" s="286"/>
      <c r="BE17" s="278"/>
      <c r="BF17" s="287"/>
      <c r="BG17" s="177">
        <f aca="true" t="shared" si="55" ref="BG17:BG21">D17</f>
        <v>0</v>
      </c>
      <c r="BH17" s="178" t="str">
        <f aca="true" t="shared" si="56" ref="BH17:BH21">IF(E17=0,"0",E17)</f>
        <v>0</v>
      </c>
      <c r="BI17" s="321">
        <f t="shared" si="32"/>
        <v>0</v>
      </c>
      <c r="BJ17" s="338">
        <f t="shared" si="33"/>
        <v>0</v>
      </c>
    </row>
    <row r="18" spans="1:62" s="77" customFormat="1" ht="13.5" customHeight="1">
      <c r="A18" s="126">
        <f t="shared" si="0"/>
        <v>7</v>
      </c>
      <c r="B18" s="114" t="str">
        <f t="shared" si="1"/>
        <v>ANDISIMA SIGHET</v>
      </c>
      <c r="C18" s="133" t="s">
        <v>70</v>
      </c>
      <c r="D18" s="133">
        <v>348</v>
      </c>
      <c r="E18" s="134">
        <v>42521</v>
      </c>
      <c r="F18" s="135"/>
      <c r="G18" s="136">
        <v>360</v>
      </c>
      <c r="H18" s="137">
        <f t="shared" si="40"/>
        <v>360</v>
      </c>
      <c r="I18" s="175" t="str">
        <f t="shared" si="3"/>
        <v>OK</v>
      </c>
      <c r="J18" s="181">
        <f t="shared" si="4"/>
        <v>7</v>
      </c>
      <c r="K18" s="114" t="str">
        <f t="shared" si="5"/>
        <v>ANDISIMA SIGHET</v>
      </c>
      <c r="L18" s="190">
        <f t="shared" si="41"/>
        <v>348</v>
      </c>
      <c r="M18" s="191">
        <f t="shared" si="42"/>
        <v>42521</v>
      </c>
      <c r="N18" s="192">
        <f t="shared" si="43"/>
        <v>360</v>
      </c>
      <c r="O18" s="180"/>
      <c r="P18" s="180"/>
      <c r="Q18" s="205">
        <f t="shared" si="44"/>
        <v>0</v>
      </c>
      <c r="R18" s="205">
        <f t="shared" si="45"/>
        <v>0</v>
      </c>
      <c r="S18" s="205">
        <f t="shared" si="46"/>
        <v>0</v>
      </c>
      <c r="T18" s="180"/>
      <c r="U18" s="206"/>
      <c r="V18" s="207">
        <f t="shared" si="47"/>
        <v>0</v>
      </c>
      <c r="W18" s="208">
        <f t="shared" si="34"/>
        <v>0</v>
      </c>
      <c r="X18" s="208">
        <f t="shared" si="35"/>
        <v>360</v>
      </c>
      <c r="Y18" s="227">
        <f t="shared" si="48"/>
        <v>360</v>
      </c>
      <c r="Z18" s="228"/>
      <c r="AA18" s="241"/>
      <c r="AB18" s="230">
        <f t="shared" si="49"/>
        <v>360</v>
      </c>
      <c r="AD18" s="231"/>
      <c r="AE18" s="232">
        <f t="shared" si="16"/>
        <v>0</v>
      </c>
      <c r="AF18" s="231"/>
      <c r="AG18" s="232">
        <f t="shared" si="17"/>
        <v>360</v>
      </c>
      <c r="AI18" s="269">
        <f t="shared" si="36"/>
        <v>7</v>
      </c>
      <c r="AJ18" s="273" t="s">
        <v>71</v>
      </c>
      <c r="AK18" s="274"/>
      <c r="AL18" s="275"/>
      <c r="AM18" s="278"/>
      <c r="AN18" s="277"/>
      <c r="AO18" s="177">
        <f t="shared" si="50"/>
        <v>348</v>
      </c>
      <c r="AP18" s="178">
        <f t="shared" si="51"/>
        <v>42521</v>
      </c>
      <c r="AQ18" s="179">
        <f t="shared" si="52"/>
        <v>360</v>
      </c>
      <c r="AR18" s="208">
        <f t="shared" si="21"/>
        <v>360</v>
      </c>
      <c r="AS18" s="319">
        <f t="shared" si="53"/>
        <v>0</v>
      </c>
      <c r="AT18" s="320">
        <f t="shared" si="54"/>
        <v>0</v>
      </c>
      <c r="AU18" s="321">
        <f t="shared" si="24"/>
        <v>0</v>
      </c>
      <c r="AV18" s="322">
        <f t="shared" si="25"/>
        <v>360</v>
      </c>
      <c r="AW18" s="228">
        <f t="shared" si="26"/>
        <v>0</v>
      </c>
      <c r="AX18" s="230">
        <f t="shared" si="27"/>
        <v>360</v>
      </c>
      <c r="AZ18" s="269">
        <f t="shared" si="28"/>
        <v>7</v>
      </c>
      <c r="BA18" s="284" t="str">
        <f t="shared" si="29"/>
        <v>ANDISIMA SIGHET</v>
      </c>
      <c r="BB18" s="133"/>
      <c r="BC18" s="133"/>
      <c r="BD18" s="134"/>
      <c r="BE18" s="135"/>
      <c r="BF18" s="136"/>
      <c r="BG18" s="177">
        <f t="shared" si="55"/>
        <v>348</v>
      </c>
      <c r="BH18" s="178">
        <f t="shared" si="56"/>
        <v>42521</v>
      </c>
      <c r="BI18" s="321">
        <f t="shared" si="32"/>
        <v>0</v>
      </c>
      <c r="BJ18" s="338">
        <f t="shared" si="33"/>
        <v>0</v>
      </c>
    </row>
    <row r="19" spans="1:62" s="78" customFormat="1" ht="13.5">
      <c r="A19" s="126">
        <f t="shared" si="0"/>
        <v>8</v>
      </c>
      <c r="B19" s="119" t="str">
        <f t="shared" si="1"/>
        <v>TOTAL ANDISIMA</v>
      </c>
      <c r="C19" s="138"/>
      <c r="D19" s="139"/>
      <c r="E19" s="122"/>
      <c r="F19" s="124">
        <f aca="true" t="shared" si="57" ref="F19:H19">SUM(F17:F18)</f>
        <v>0</v>
      </c>
      <c r="G19" s="124">
        <f t="shared" si="57"/>
        <v>360</v>
      </c>
      <c r="H19" s="140">
        <f t="shared" si="57"/>
        <v>360</v>
      </c>
      <c r="I19" s="175" t="str">
        <f t="shared" si="3"/>
        <v>OK</v>
      </c>
      <c r="J19" s="181">
        <f t="shared" si="4"/>
        <v>8</v>
      </c>
      <c r="K19" s="119" t="str">
        <f t="shared" si="5"/>
        <v>TOTAL ANDISIMA</v>
      </c>
      <c r="L19" s="193"/>
      <c r="M19" s="194"/>
      <c r="N19" s="195">
        <f aca="true" t="shared" si="58" ref="N19:Z19">SUM(N17:N18)</f>
        <v>360</v>
      </c>
      <c r="O19" s="195">
        <f t="shared" si="58"/>
        <v>0</v>
      </c>
      <c r="P19" s="195">
        <f t="shared" si="58"/>
        <v>0</v>
      </c>
      <c r="Q19" s="195">
        <f t="shared" si="58"/>
        <v>0</v>
      </c>
      <c r="R19" s="195">
        <f t="shared" si="58"/>
        <v>0</v>
      </c>
      <c r="S19" s="195">
        <f t="shared" si="58"/>
        <v>0</v>
      </c>
      <c r="T19" s="195">
        <f t="shared" si="58"/>
        <v>0</v>
      </c>
      <c r="U19" s="195">
        <f t="shared" si="58"/>
        <v>0</v>
      </c>
      <c r="V19" s="195">
        <f t="shared" si="58"/>
        <v>0</v>
      </c>
      <c r="W19" s="195">
        <f t="shared" si="58"/>
        <v>0</v>
      </c>
      <c r="X19" s="195">
        <f t="shared" si="58"/>
        <v>360</v>
      </c>
      <c r="Y19" s="242">
        <f t="shared" si="58"/>
        <v>360</v>
      </c>
      <c r="Z19" s="243">
        <f t="shared" si="58"/>
        <v>0</v>
      </c>
      <c r="AA19" s="244"/>
      <c r="AB19" s="245">
        <f>SUM(AB17:AB18)</f>
        <v>360</v>
      </c>
      <c r="AD19" s="231"/>
      <c r="AE19" s="232">
        <f t="shared" si="16"/>
        <v>0</v>
      </c>
      <c r="AF19" s="231"/>
      <c r="AG19" s="232">
        <f t="shared" si="17"/>
        <v>360</v>
      </c>
      <c r="AI19" s="269">
        <f t="shared" si="36"/>
        <v>8</v>
      </c>
      <c r="AJ19" s="279" t="s">
        <v>72</v>
      </c>
      <c r="AK19" s="280"/>
      <c r="AL19" s="281"/>
      <c r="AM19" s="282"/>
      <c r="AN19" s="283"/>
      <c r="AO19" s="323"/>
      <c r="AP19" s="324"/>
      <c r="AQ19" s="325">
        <f aca="true" t="shared" si="59" ref="AQ19:AT19">SUM(AQ17:AQ18)</f>
        <v>360</v>
      </c>
      <c r="AR19" s="325">
        <f t="shared" si="21"/>
        <v>360</v>
      </c>
      <c r="AS19" s="325">
        <f t="shared" si="59"/>
        <v>0</v>
      </c>
      <c r="AT19" s="326">
        <f t="shared" si="59"/>
        <v>0</v>
      </c>
      <c r="AU19" s="327">
        <f t="shared" si="24"/>
        <v>0</v>
      </c>
      <c r="AV19" s="328">
        <f t="shared" si="25"/>
        <v>360</v>
      </c>
      <c r="AW19" s="336">
        <f t="shared" si="26"/>
        <v>0</v>
      </c>
      <c r="AX19" s="337">
        <f t="shared" si="27"/>
        <v>360</v>
      </c>
      <c r="AZ19" s="269">
        <f t="shared" si="28"/>
        <v>8</v>
      </c>
      <c r="BA19" s="288" t="str">
        <f t="shared" si="29"/>
        <v>TOTAL ANDISIMA</v>
      </c>
      <c r="BB19" s="280"/>
      <c r="BC19" s="280"/>
      <c r="BD19" s="281"/>
      <c r="BE19" s="282"/>
      <c r="BF19" s="283"/>
      <c r="BG19" s="323"/>
      <c r="BH19" s="324"/>
      <c r="BI19" s="327">
        <f t="shared" si="32"/>
        <v>0</v>
      </c>
      <c r="BJ19" s="339">
        <f t="shared" si="33"/>
        <v>0</v>
      </c>
    </row>
    <row r="20" spans="1:62" s="77" customFormat="1" ht="13.5" customHeight="1">
      <c r="A20" s="126">
        <f t="shared" si="0"/>
        <v>9</v>
      </c>
      <c r="B20" s="109" t="str">
        <f t="shared" si="1"/>
        <v>AQUAFARM</v>
      </c>
      <c r="C20" s="141" t="s">
        <v>73</v>
      </c>
      <c r="D20" s="141">
        <v>767</v>
      </c>
      <c r="E20" s="142">
        <v>42521</v>
      </c>
      <c r="F20" s="143">
        <v>360</v>
      </c>
      <c r="G20" s="144">
        <v>6918</v>
      </c>
      <c r="H20" s="145">
        <f t="shared" si="40"/>
        <v>7278</v>
      </c>
      <c r="I20" s="175" t="str">
        <f t="shared" si="3"/>
        <v>OK</v>
      </c>
      <c r="J20" s="181">
        <f t="shared" si="4"/>
        <v>9</v>
      </c>
      <c r="K20" s="109" t="str">
        <f t="shared" si="5"/>
        <v>AQUAFARM</v>
      </c>
      <c r="L20" s="186">
        <f t="shared" si="41"/>
        <v>767</v>
      </c>
      <c r="M20" s="187">
        <f t="shared" si="42"/>
        <v>42521</v>
      </c>
      <c r="N20" s="188">
        <f t="shared" si="43"/>
        <v>7278</v>
      </c>
      <c r="O20" s="189"/>
      <c r="P20" s="189"/>
      <c r="Q20" s="209">
        <f t="shared" si="44"/>
        <v>0</v>
      </c>
      <c r="R20" s="209">
        <f t="shared" si="45"/>
        <v>0</v>
      </c>
      <c r="S20" s="209">
        <f t="shared" si="46"/>
        <v>0</v>
      </c>
      <c r="T20" s="189"/>
      <c r="U20" s="210"/>
      <c r="V20" s="211">
        <f t="shared" si="47"/>
        <v>0</v>
      </c>
      <c r="W20" s="212">
        <f>F20-O20-Q20-T20</f>
        <v>360</v>
      </c>
      <c r="X20" s="212">
        <f>G20-P20-R20-U20</f>
        <v>6918</v>
      </c>
      <c r="Y20" s="237">
        <f t="shared" si="48"/>
        <v>7278</v>
      </c>
      <c r="Z20" s="238"/>
      <c r="AA20" s="246"/>
      <c r="AB20" s="240">
        <f t="shared" si="49"/>
        <v>7278</v>
      </c>
      <c r="AD20" s="231"/>
      <c r="AE20" s="232">
        <f t="shared" si="16"/>
        <v>360</v>
      </c>
      <c r="AF20" s="231"/>
      <c r="AG20" s="232">
        <f t="shared" si="17"/>
        <v>6918</v>
      </c>
      <c r="AI20" s="269">
        <f t="shared" si="36"/>
        <v>9</v>
      </c>
      <c r="AJ20" s="284" t="s">
        <v>74</v>
      </c>
      <c r="AK20" s="285"/>
      <c r="AL20" s="286"/>
      <c r="AM20" s="278"/>
      <c r="AN20" s="287"/>
      <c r="AO20" s="177">
        <f t="shared" si="50"/>
        <v>767</v>
      </c>
      <c r="AP20" s="178">
        <f t="shared" si="51"/>
        <v>42521</v>
      </c>
      <c r="AQ20" s="179">
        <f t="shared" si="52"/>
        <v>7278</v>
      </c>
      <c r="AR20" s="208">
        <f t="shared" si="21"/>
        <v>7278</v>
      </c>
      <c r="AS20" s="319">
        <f t="shared" si="53"/>
        <v>0</v>
      </c>
      <c r="AT20" s="320">
        <f t="shared" si="54"/>
        <v>0</v>
      </c>
      <c r="AU20" s="321">
        <f t="shared" si="24"/>
        <v>0</v>
      </c>
      <c r="AV20" s="322">
        <f t="shared" si="25"/>
        <v>7278</v>
      </c>
      <c r="AW20" s="228">
        <f t="shared" si="26"/>
        <v>0</v>
      </c>
      <c r="AX20" s="230">
        <f t="shared" si="27"/>
        <v>7278</v>
      </c>
      <c r="AZ20" s="269">
        <f aca="true" t="shared" si="60" ref="AZ20:AZ32">AI20</f>
        <v>9</v>
      </c>
      <c r="BA20" s="284" t="str">
        <f aca="true" t="shared" si="61" ref="BA20:BA32">AJ20</f>
        <v>AQUAFARM</v>
      </c>
      <c r="BB20" s="141"/>
      <c r="BC20" s="141"/>
      <c r="BD20" s="142"/>
      <c r="BE20" s="143"/>
      <c r="BF20" s="144"/>
      <c r="BG20" s="177">
        <f t="shared" si="55"/>
        <v>767</v>
      </c>
      <c r="BH20" s="178">
        <f t="shared" si="56"/>
        <v>42521</v>
      </c>
      <c r="BI20" s="321">
        <f t="shared" si="32"/>
        <v>0</v>
      </c>
      <c r="BJ20" s="338">
        <f t="shared" si="33"/>
        <v>0</v>
      </c>
    </row>
    <row r="21" spans="1:62" s="77" customFormat="1" ht="13.5" customHeight="1">
      <c r="A21" s="126">
        <f t="shared" si="0"/>
        <v>10</v>
      </c>
      <c r="B21" s="114" t="str">
        <f t="shared" si="1"/>
        <v>AQUAFARM</v>
      </c>
      <c r="C21" s="133"/>
      <c r="D21" s="133"/>
      <c r="E21" s="134"/>
      <c r="F21" s="135"/>
      <c r="G21" s="136"/>
      <c r="H21" s="137">
        <f t="shared" si="40"/>
        <v>0</v>
      </c>
      <c r="I21" s="175" t="str">
        <f t="shared" si="3"/>
        <v>OK</v>
      </c>
      <c r="J21" s="181">
        <f t="shared" si="4"/>
        <v>10</v>
      </c>
      <c r="K21" s="114" t="str">
        <f t="shared" si="5"/>
        <v>AQUAFARM</v>
      </c>
      <c r="L21" s="190">
        <f t="shared" si="41"/>
        <v>0</v>
      </c>
      <c r="M21" s="191" t="str">
        <f t="shared" si="42"/>
        <v>0</v>
      </c>
      <c r="N21" s="192">
        <f t="shared" si="43"/>
        <v>0</v>
      </c>
      <c r="O21" s="180"/>
      <c r="P21" s="180"/>
      <c r="Q21" s="205">
        <f t="shared" si="44"/>
        <v>0</v>
      </c>
      <c r="R21" s="205">
        <f t="shared" si="45"/>
        <v>0</v>
      </c>
      <c r="S21" s="205">
        <f t="shared" si="46"/>
        <v>0</v>
      </c>
      <c r="T21" s="180"/>
      <c r="U21" s="206"/>
      <c r="V21" s="207">
        <f t="shared" si="47"/>
        <v>0</v>
      </c>
      <c r="W21" s="208">
        <f>F21-O21-Q21-T21</f>
        <v>0</v>
      </c>
      <c r="X21" s="208">
        <f>G21-P21-R21-U21</f>
        <v>0</v>
      </c>
      <c r="Y21" s="227">
        <f t="shared" si="48"/>
        <v>0</v>
      </c>
      <c r="Z21" s="228"/>
      <c r="AA21" s="247"/>
      <c r="AB21" s="230">
        <f t="shared" si="49"/>
        <v>0</v>
      </c>
      <c r="AD21" s="231"/>
      <c r="AE21" s="232">
        <f t="shared" si="16"/>
        <v>0</v>
      </c>
      <c r="AF21" s="231"/>
      <c r="AG21" s="232">
        <f t="shared" si="17"/>
        <v>0</v>
      </c>
      <c r="AI21" s="269">
        <f t="shared" si="36"/>
        <v>10</v>
      </c>
      <c r="AJ21" s="284" t="s">
        <v>74</v>
      </c>
      <c r="AK21" s="285"/>
      <c r="AL21" s="286"/>
      <c r="AM21" s="278"/>
      <c r="AN21" s="287"/>
      <c r="AO21" s="177">
        <f t="shared" si="50"/>
        <v>0</v>
      </c>
      <c r="AP21" s="178" t="str">
        <f t="shared" si="51"/>
        <v>0</v>
      </c>
      <c r="AQ21" s="179">
        <f t="shared" si="52"/>
        <v>0</v>
      </c>
      <c r="AR21" s="208">
        <f t="shared" si="21"/>
        <v>0</v>
      </c>
      <c r="AS21" s="319">
        <f t="shared" si="53"/>
        <v>0</v>
      </c>
      <c r="AT21" s="320">
        <f t="shared" si="54"/>
        <v>0</v>
      </c>
      <c r="AU21" s="321">
        <f t="shared" si="24"/>
        <v>0</v>
      </c>
      <c r="AV21" s="322">
        <f t="shared" si="25"/>
        <v>0</v>
      </c>
      <c r="AW21" s="228">
        <f t="shared" si="26"/>
        <v>0</v>
      </c>
      <c r="AX21" s="230">
        <f t="shared" si="27"/>
        <v>0</v>
      </c>
      <c r="AZ21" s="269">
        <f t="shared" si="60"/>
        <v>10</v>
      </c>
      <c r="BA21" s="284" t="str">
        <f t="shared" si="61"/>
        <v>AQUAFARM</v>
      </c>
      <c r="BB21" s="285"/>
      <c r="BC21" s="285"/>
      <c r="BD21" s="286"/>
      <c r="BE21" s="278"/>
      <c r="BF21" s="287"/>
      <c r="BG21" s="177">
        <f t="shared" si="55"/>
        <v>0</v>
      </c>
      <c r="BH21" s="178" t="str">
        <f t="shared" si="56"/>
        <v>0</v>
      </c>
      <c r="BI21" s="321">
        <f t="shared" si="32"/>
        <v>0</v>
      </c>
      <c r="BJ21" s="338">
        <f t="shared" si="33"/>
        <v>0</v>
      </c>
    </row>
    <row r="22" spans="1:62" s="78" customFormat="1" ht="13.5">
      <c r="A22" s="126">
        <f aca="true" t="shared" si="62" ref="A22:B32">AI22</f>
        <v>11</v>
      </c>
      <c r="B22" s="119" t="str">
        <f t="shared" si="62"/>
        <v>TOTAL COMIRO INVEST</v>
      </c>
      <c r="C22" s="138"/>
      <c r="D22" s="139"/>
      <c r="E22" s="122"/>
      <c r="F22" s="124">
        <f aca="true" t="shared" si="63" ref="F22:H22">SUM(F20:F21)</f>
        <v>360</v>
      </c>
      <c r="G22" s="124">
        <f t="shared" si="63"/>
        <v>6918</v>
      </c>
      <c r="H22" s="140">
        <f t="shared" si="63"/>
        <v>7278</v>
      </c>
      <c r="I22" s="175" t="str">
        <f t="shared" si="3"/>
        <v>OK</v>
      </c>
      <c r="J22" s="181">
        <f aca="true" t="shared" si="64" ref="J22:K37">AI22</f>
        <v>11</v>
      </c>
      <c r="K22" s="119" t="str">
        <f t="shared" si="64"/>
        <v>TOTAL COMIRO INVEST</v>
      </c>
      <c r="L22" s="193"/>
      <c r="M22" s="194"/>
      <c r="N22" s="195">
        <f aca="true" t="shared" si="65" ref="N22:Z22">SUM(N20:N21)</f>
        <v>7278</v>
      </c>
      <c r="O22" s="195">
        <f t="shared" si="65"/>
        <v>0</v>
      </c>
      <c r="P22" s="195">
        <f t="shared" si="65"/>
        <v>0</v>
      </c>
      <c r="Q22" s="195">
        <f t="shared" si="65"/>
        <v>0</v>
      </c>
      <c r="R22" s="195">
        <f t="shared" si="65"/>
        <v>0</v>
      </c>
      <c r="S22" s="195">
        <f t="shared" si="65"/>
        <v>0</v>
      </c>
      <c r="T22" s="195">
        <f t="shared" si="65"/>
        <v>0</v>
      </c>
      <c r="U22" s="195">
        <f t="shared" si="65"/>
        <v>0</v>
      </c>
      <c r="V22" s="195">
        <f t="shared" si="65"/>
        <v>0</v>
      </c>
      <c r="W22" s="195">
        <f t="shared" si="65"/>
        <v>360</v>
      </c>
      <c r="X22" s="195">
        <f t="shared" si="65"/>
        <v>6918</v>
      </c>
      <c r="Y22" s="242">
        <f t="shared" si="65"/>
        <v>7278</v>
      </c>
      <c r="Z22" s="243">
        <f t="shared" si="65"/>
        <v>0</v>
      </c>
      <c r="AA22" s="244"/>
      <c r="AB22" s="245">
        <f>SUM(AB20:AB21)</f>
        <v>7278</v>
      </c>
      <c r="AD22" s="231"/>
      <c r="AE22" s="232">
        <f t="shared" si="16"/>
        <v>360</v>
      </c>
      <c r="AF22" s="231"/>
      <c r="AG22" s="232">
        <f t="shared" si="17"/>
        <v>6918</v>
      </c>
      <c r="AI22" s="269">
        <f t="shared" si="36"/>
        <v>11</v>
      </c>
      <c r="AJ22" s="288" t="s">
        <v>75</v>
      </c>
      <c r="AK22" s="280"/>
      <c r="AL22" s="281"/>
      <c r="AM22" s="282"/>
      <c r="AN22" s="283"/>
      <c r="AO22" s="323"/>
      <c r="AP22" s="324"/>
      <c r="AQ22" s="325">
        <f aca="true" t="shared" si="66" ref="AQ22:AT22">SUM(AQ20:AQ21)</f>
        <v>7278</v>
      </c>
      <c r="AR22" s="325">
        <f t="shared" si="21"/>
        <v>7278</v>
      </c>
      <c r="AS22" s="325">
        <f t="shared" si="66"/>
        <v>0</v>
      </c>
      <c r="AT22" s="326">
        <f t="shared" si="66"/>
        <v>0</v>
      </c>
      <c r="AU22" s="327">
        <f t="shared" si="24"/>
        <v>0</v>
      </c>
      <c r="AV22" s="328">
        <f aca="true" t="shared" si="67" ref="AV22:AW32">Y22</f>
        <v>7278</v>
      </c>
      <c r="AW22" s="336">
        <f t="shared" si="67"/>
        <v>0</v>
      </c>
      <c r="AX22" s="337">
        <f t="shared" si="27"/>
        <v>7278</v>
      </c>
      <c r="AZ22" s="269">
        <f t="shared" si="60"/>
        <v>11</v>
      </c>
      <c r="BA22" s="288" t="str">
        <f t="shared" si="61"/>
        <v>TOTAL COMIRO INVEST</v>
      </c>
      <c r="BB22" s="280"/>
      <c r="BC22" s="280"/>
      <c r="BD22" s="281"/>
      <c r="BE22" s="282"/>
      <c r="BF22" s="283"/>
      <c r="BG22" s="323"/>
      <c r="BH22" s="324"/>
      <c r="BI22" s="327">
        <f t="shared" si="32"/>
        <v>0</v>
      </c>
      <c r="BJ22" s="339">
        <f t="shared" si="33"/>
        <v>0</v>
      </c>
    </row>
    <row r="23" spans="1:62" s="77" customFormat="1" ht="13.5" customHeight="1">
      <c r="A23" s="126">
        <f t="shared" si="62"/>
        <v>12</v>
      </c>
      <c r="B23" s="109" t="str">
        <f t="shared" si="62"/>
        <v>ASKLEPIOS BM</v>
      </c>
      <c r="C23" s="115"/>
      <c r="D23" s="115"/>
      <c r="E23" s="116"/>
      <c r="F23" s="117"/>
      <c r="G23" s="117"/>
      <c r="H23" s="145">
        <f aca="true" t="shared" si="68" ref="H23:H25">F23+G23</f>
        <v>0</v>
      </c>
      <c r="I23" s="175" t="str">
        <f t="shared" si="3"/>
        <v>OK</v>
      </c>
      <c r="J23" s="181">
        <f t="shared" si="64"/>
        <v>12</v>
      </c>
      <c r="K23" s="109" t="str">
        <f t="shared" si="64"/>
        <v>ASKLEPIOS BM</v>
      </c>
      <c r="L23" s="186">
        <f aca="true" t="shared" si="69" ref="L23:L25">D23</f>
        <v>0</v>
      </c>
      <c r="M23" s="187" t="str">
        <f aca="true" t="shared" si="70" ref="M23:M25">IF(E23=0,"0",E23)</f>
        <v>0</v>
      </c>
      <c r="N23" s="188">
        <f aca="true" t="shared" si="71" ref="N23:N25">H23</f>
        <v>0</v>
      </c>
      <c r="O23" s="189"/>
      <c r="P23" s="189"/>
      <c r="Q23" s="209">
        <f aca="true" t="shared" si="72" ref="Q23:Q25">IF(F23-O23-T23-AE23&gt;0,F23-O23-T23-AE23,0)</f>
        <v>0</v>
      </c>
      <c r="R23" s="209">
        <f aca="true" t="shared" si="73" ref="R23:R25">IF(G23-P23-U23-AG23&gt;0,G23-P23-U23-AG23,0)</f>
        <v>0</v>
      </c>
      <c r="S23" s="209">
        <f aca="true" t="shared" si="74" ref="S23:S25">Q23+R23</f>
        <v>0</v>
      </c>
      <c r="T23" s="189"/>
      <c r="U23" s="210"/>
      <c r="V23" s="211">
        <f aca="true" t="shared" si="75" ref="V23:V25">T23+U23</f>
        <v>0</v>
      </c>
      <c r="W23" s="212">
        <f aca="true" t="shared" si="76" ref="W23:X25">F23-O23-Q23-T23</f>
        <v>0</v>
      </c>
      <c r="X23" s="212">
        <f t="shared" si="76"/>
        <v>0</v>
      </c>
      <c r="Y23" s="237">
        <f aca="true" t="shared" si="77" ref="Y23:Y25">AB23-Z23</f>
        <v>0</v>
      </c>
      <c r="Z23" s="238"/>
      <c r="AA23" s="239"/>
      <c r="AB23" s="240">
        <f aca="true" t="shared" si="78" ref="AB23:AB25">W23+X23</f>
        <v>0</v>
      </c>
      <c r="AD23" s="231"/>
      <c r="AE23" s="232">
        <f t="shared" si="16"/>
        <v>0</v>
      </c>
      <c r="AF23" s="231"/>
      <c r="AG23" s="232">
        <f t="shared" si="17"/>
        <v>0</v>
      </c>
      <c r="AI23" s="269">
        <f t="shared" si="36"/>
        <v>12</v>
      </c>
      <c r="AJ23" s="289" t="s">
        <v>76</v>
      </c>
      <c r="AK23" s="285"/>
      <c r="AL23" s="286"/>
      <c r="AM23" s="278"/>
      <c r="AN23" s="287"/>
      <c r="AO23" s="177">
        <f aca="true" t="shared" si="79" ref="AO23:AO25">L23</f>
        <v>0</v>
      </c>
      <c r="AP23" s="178" t="str">
        <f aca="true" t="shared" si="80" ref="AP23:AP25">IF(M23=0,"0",M23)</f>
        <v>0</v>
      </c>
      <c r="AQ23" s="179">
        <f aca="true" t="shared" si="81" ref="AQ23:AQ25">N23</f>
        <v>0</v>
      </c>
      <c r="AR23" s="208">
        <f t="shared" si="21"/>
        <v>0</v>
      </c>
      <c r="AS23" s="319">
        <f aca="true" t="shared" si="82" ref="AS23:AS28">V23</f>
        <v>0</v>
      </c>
      <c r="AT23" s="320">
        <f aca="true" t="shared" si="83" ref="AT23:AT25">O23+P23+S23</f>
        <v>0</v>
      </c>
      <c r="AU23" s="321">
        <f t="shared" si="24"/>
        <v>0</v>
      </c>
      <c r="AV23" s="322">
        <f t="shared" si="67"/>
        <v>0</v>
      </c>
      <c r="AW23" s="228">
        <f t="shared" si="67"/>
        <v>0</v>
      </c>
      <c r="AX23" s="230">
        <f t="shared" si="27"/>
        <v>0</v>
      </c>
      <c r="AZ23" s="269">
        <f aca="true" t="shared" si="84" ref="AZ23:BA26">AI23</f>
        <v>12</v>
      </c>
      <c r="BA23" s="284" t="str">
        <f t="shared" si="84"/>
        <v>ASKLEPIOS BM</v>
      </c>
      <c r="BB23" s="285"/>
      <c r="BC23" s="285"/>
      <c r="BD23" s="286"/>
      <c r="BE23" s="278"/>
      <c r="BF23" s="287"/>
      <c r="BG23" s="177">
        <f aca="true" t="shared" si="85" ref="BG23:BG25">D23</f>
        <v>0</v>
      </c>
      <c r="BH23" s="178" t="str">
        <f aca="true" t="shared" si="86" ref="BH23:BH25">IF(E23=0,"0",E23)</f>
        <v>0</v>
      </c>
      <c r="BI23" s="321">
        <f t="shared" si="32"/>
        <v>0</v>
      </c>
      <c r="BJ23" s="338">
        <f t="shared" si="33"/>
        <v>0</v>
      </c>
    </row>
    <row r="24" spans="1:62" s="77" customFormat="1" ht="13.5" customHeight="1">
      <c r="A24" s="126">
        <f>AI24</f>
        <v>13</v>
      </c>
      <c r="B24" s="114" t="str">
        <f>AJ24</f>
        <v>ASKLEPIOS MIRES</v>
      </c>
      <c r="C24" s="115" t="s">
        <v>77</v>
      </c>
      <c r="D24" s="115">
        <v>136</v>
      </c>
      <c r="E24" s="116">
        <v>42521</v>
      </c>
      <c r="F24" s="117"/>
      <c r="G24" s="117">
        <v>120</v>
      </c>
      <c r="H24" s="137">
        <f t="shared" si="68"/>
        <v>120</v>
      </c>
      <c r="I24" s="175" t="str">
        <f t="shared" si="3"/>
        <v>OK</v>
      </c>
      <c r="J24" s="181">
        <f>AI24</f>
        <v>13</v>
      </c>
      <c r="K24" s="114" t="str">
        <f>AJ24</f>
        <v>ASKLEPIOS MIRES</v>
      </c>
      <c r="L24" s="190">
        <f t="shared" si="69"/>
        <v>136</v>
      </c>
      <c r="M24" s="191">
        <f t="shared" si="70"/>
        <v>42521</v>
      </c>
      <c r="N24" s="192">
        <f t="shared" si="71"/>
        <v>120</v>
      </c>
      <c r="O24" s="180"/>
      <c r="P24" s="180"/>
      <c r="Q24" s="205">
        <f t="shared" si="72"/>
        <v>0</v>
      </c>
      <c r="R24" s="205">
        <f t="shared" si="73"/>
        <v>0</v>
      </c>
      <c r="S24" s="205">
        <f t="shared" si="74"/>
        <v>0</v>
      </c>
      <c r="T24" s="180"/>
      <c r="U24" s="206"/>
      <c r="V24" s="207">
        <f t="shared" si="75"/>
        <v>0</v>
      </c>
      <c r="W24" s="208">
        <f t="shared" si="76"/>
        <v>0</v>
      </c>
      <c r="X24" s="208">
        <f t="shared" si="76"/>
        <v>120</v>
      </c>
      <c r="Y24" s="227">
        <f t="shared" si="77"/>
        <v>120</v>
      </c>
      <c r="Z24" s="228"/>
      <c r="AA24" s="241"/>
      <c r="AB24" s="230">
        <f t="shared" si="78"/>
        <v>120</v>
      </c>
      <c r="AD24" s="231"/>
      <c r="AE24" s="232">
        <f t="shared" si="16"/>
        <v>0</v>
      </c>
      <c r="AF24" s="231"/>
      <c r="AG24" s="232">
        <f t="shared" si="17"/>
        <v>120</v>
      </c>
      <c r="AI24" s="269">
        <f t="shared" si="36"/>
        <v>13</v>
      </c>
      <c r="AJ24" s="289" t="s">
        <v>78</v>
      </c>
      <c r="AK24" s="285"/>
      <c r="AL24" s="286"/>
      <c r="AM24" s="278"/>
      <c r="AN24" s="287"/>
      <c r="AO24" s="177">
        <f t="shared" si="79"/>
        <v>136</v>
      </c>
      <c r="AP24" s="178">
        <f t="shared" si="80"/>
        <v>42521</v>
      </c>
      <c r="AQ24" s="179">
        <f t="shared" si="81"/>
        <v>120</v>
      </c>
      <c r="AR24" s="208">
        <f t="shared" si="21"/>
        <v>120</v>
      </c>
      <c r="AS24" s="319">
        <f aca="true" t="shared" si="87" ref="AS24:AW24">V24</f>
        <v>0</v>
      </c>
      <c r="AT24" s="320">
        <f t="shared" si="83"/>
        <v>0</v>
      </c>
      <c r="AU24" s="321">
        <f t="shared" si="24"/>
        <v>0</v>
      </c>
      <c r="AV24" s="322">
        <f t="shared" si="87"/>
        <v>120</v>
      </c>
      <c r="AW24" s="228">
        <f t="shared" si="87"/>
        <v>0</v>
      </c>
      <c r="AX24" s="230">
        <f t="shared" si="27"/>
        <v>120</v>
      </c>
      <c r="AZ24" s="269">
        <f>AI24</f>
        <v>13</v>
      </c>
      <c r="BA24" s="284" t="str">
        <f>AJ24</f>
        <v>ASKLEPIOS MIRES</v>
      </c>
      <c r="BB24" s="115"/>
      <c r="BC24" s="115"/>
      <c r="BD24" s="116"/>
      <c r="BE24" s="117"/>
      <c r="BF24" s="117"/>
      <c r="BG24" s="177">
        <f t="shared" si="85"/>
        <v>136</v>
      </c>
      <c r="BH24" s="178">
        <f t="shared" si="86"/>
        <v>42521</v>
      </c>
      <c r="BI24" s="321">
        <f t="shared" si="32"/>
        <v>0</v>
      </c>
      <c r="BJ24" s="338">
        <f t="shared" si="33"/>
        <v>0</v>
      </c>
    </row>
    <row r="25" spans="1:62" s="77" customFormat="1" ht="13.5" customHeight="1">
      <c r="A25" s="126">
        <f t="shared" si="62"/>
        <v>14</v>
      </c>
      <c r="B25" s="114" t="str">
        <f t="shared" si="62"/>
        <v>ASKLEPIOS MIRES</v>
      </c>
      <c r="C25" s="115"/>
      <c r="D25" s="115"/>
      <c r="E25" s="116"/>
      <c r="F25" s="117"/>
      <c r="G25" s="117"/>
      <c r="H25" s="137">
        <f t="shared" si="68"/>
        <v>0</v>
      </c>
      <c r="I25" s="175" t="str">
        <f t="shared" si="3"/>
        <v>OK</v>
      </c>
      <c r="J25" s="181">
        <f t="shared" si="64"/>
        <v>14</v>
      </c>
      <c r="K25" s="114" t="str">
        <f t="shared" si="64"/>
        <v>ASKLEPIOS MIRES</v>
      </c>
      <c r="L25" s="190">
        <f t="shared" si="69"/>
        <v>0</v>
      </c>
      <c r="M25" s="191" t="str">
        <f t="shared" si="70"/>
        <v>0</v>
      </c>
      <c r="N25" s="192">
        <f t="shared" si="71"/>
        <v>0</v>
      </c>
      <c r="O25" s="180"/>
      <c r="P25" s="180"/>
      <c r="Q25" s="205">
        <f t="shared" si="72"/>
        <v>0</v>
      </c>
      <c r="R25" s="205">
        <f t="shared" si="73"/>
        <v>0</v>
      </c>
      <c r="S25" s="205">
        <f t="shared" si="74"/>
        <v>0</v>
      </c>
      <c r="T25" s="180"/>
      <c r="U25" s="206"/>
      <c r="V25" s="207">
        <f t="shared" si="75"/>
        <v>0</v>
      </c>
      <c r="W25" s="208">
        <f t="shared" si="76"/>
        <v>0</v>
      </c>
      <c r="X25" s="208">
        <f t="shared" si="76"/>
        <v>0</v>
      </c>
      <c r="Y25" s="227">
        <f t="shared" si="77"/>
        <v>0</v>
      </c>
      <c r="Z25" s="228"/>
      <c r="AA25" s="241"/>
      <c r="AB25" s="230">
        <f t="shared" si="78"/>
        <v>0</v>
      </c>
      <c r="AD25" s="231"/>
      <c r="AE25" s="232">
        <f t="shared" si="16"/>
        <v>0</v>
      </c>
      <c r="AF25" s="231"/>
      <c r="AG25" s="232">
        <f t="shared" si="17"/>
        <v>0</v>
      </c>
      <c r="AI25" s="269">
        <f t="shared" si="36"/>
        <v>14</v>
      </c>
      <c r="AJ25" s="289" t="s">
        <v>78</v>
      </c>
      <c r="AK25" s="285"/>
      <c r="AL25" s="286"/>
      <c r="AM25" s="278"/>
      <c r="AN25" s="287"/>
      <c r="AO25" s="177">
        <f t="shared" si="79"/>
        <v>0</v>
      </c>
      <c r="AP25" s="178" t="str">
        <f t="shared" si="80"/>
        <v>0</v>
      </c>
      <c r="AQ25" s="179">
        <f t="shared" si="81"/>
        <v>0</v>
      </c>
      <c r="AR25" s="208">
        <f t="shared" si="21"/>
        <v>0</v>
      </c>
      <c r="AS25" s="319">
        <f t="shared" si="82"/>
        <v>0</v>
      </c>
      <c r="AT25" s="320">
        <f t="shared" si="83"/>
        <v>0</v>
      </c>
      <c r="AU25" s="321">
        <f t="shared" si="24"/>
        <v>0</v>
      </c>
      <c r="AV25" s="322">
        <f t="shared" si="67"/>
        <v>0</v>
      </c>
      <c r="AW25" s="228">
        <f t="shared" si="67"/>
        <v>0</v>
      </c>
      <c r="AX25" s="230">
        <f t="shared" si="27"/>
        <v>0</v>
      </c>
      <c r="AZ25" s="269">
        <f t="shared" si="84"/>
        <v>14</v>
      </c>
      <c r="BA25" s="284" t="str">
        <f t="shared" si="84"/>
        <v>ASKLEPIOS MIRES</v>
      </c>
      <c r="BB25" s="285"/>
      <c r="BC25" s="285"/>
      <c r="BD25" s="286"/>
      <c r="BE25" s="278"/>
      <c r="BF25" s="287"/>
      <c r="BG25" s="177">
        <f t="shared" si="85"/>
        <v>0</v>
      </c>
      <c r="BH25" s="178" t="str">
        <f t="shared" si="86"/>
        <v>0</v>
      </c>
      <c r="BI25" s="321">
        <f t="shared" si="32"/>
        <v>0</v>
      </c>
      <c r="BJ25" s="338">
        <f t="shared" si="33"/>
        <v>0</v>
      </c>
    </row>
    <row r="26" spans="1:62" s="78" customFormat="1" ht="13.5">
      <c r="A26" s="126">
        <f>AI26</f>
        <v>15</v>
      </c>
      <c r="B26" s="119" t="str">
        <f>AJ26</f>
        <v>TOTAL ASKLEPIOS</v>
      </c>
      <c r="C26" s="138"/>
      <c r="D26" s="139"/>
      <c r="E26" s="122"/>
      <c r="F26" s="124">
        <f aca="true" t="shared" si="88" ref="F26:H26">SUM(F23:F25)</f>
        <v>0</v>
      </c>
      <c r="G26" s="124">
        <f t="shared" si="88"/>
        <v>120</v>
      </c>
      <c r="H26" s="140">
        <f t="shared" si="88"/>
        <v>120</v>
      </c>
      <c r="I26" s="175" t="str">
        <f t="shared" si="3"/>
        <v>OK</v>
      </c>
      <c r="J26" s="181">
        <f t="shared" si="64"/>
        <v>15</v>
      </c>
      <c r="K26" s="119" t="str">
        <f>AJ26</f>
        <v>TOTAL ASKLEPIOS</v>
      </c>
      <c r="L26" s="193"/>
      <c r="M26" s="194"/>
      <c r="N26" s="195">
        <f aca="true" t="shared" si="89" ref="N26:Z26">SUM(N23:N25)</f>
        <v>120</v>
      </c>
      <c r="O26" s="195">
        <f t="shared" si="89"/>
        <v>0</v>
      </c>
      <c r="P26" s="195">
        <f t="shared" si="89"/>
        <v>0</v>
      </c>
      <c r="Q26" s="195">
        <f t="shared" si="89"/>
        <v>0</v>
      </c>
      <c r="R26" s="195">
        <f t="shared" si="89"/>
        <v>0</v>
      </c>
      <c r="S26" s="195">
        <f t="shared" si="89"/>
        <v>0</v>
      </c>
      <c r="T26" s="195">
        <f t="shared" si="89"/>
        <v>0</v>
      </c>
      <c r="U26" s="195">
        <f t="shared" si="89"/>
        <v>0</v>
      </c>
      <c r="V26" s="195">
        <f t="shared" si="89"/>
        <v>0</v>
      </c>
      <c r="W26" s="195">
        <f t="shared" si="89"/>
        <v>0</v>
      </c>
      <c r="X26" s="195">
        <f t="shared" si="89"/>
        <v>120</v>
      </c>
      <c r="Y26" s="242">
        <f t="shared" si="89"/>
        <v>120</v>
      </c>
      <c r="Z26" s="243">
        <f t="shared" si="89"/>
        <v>0</v>
      </c>
      <c r="AA26" s="244"/>
      <c r="AB26" s="245">
        <f>SUM(AB23:AB25)</f>
        <v>120</v>
      </c>
      <c r="AD26" s="231"/>
      <c r="AE26" s="232">
        <f t="shared" si="16"/>
        <v>0</v>
      </c>
      <c r="AF26" s="231"/>
      <c r="AG26" s="232">
        <f t="shared" si="17"/>
        <v>120</v>
      </c>
      <c r="AI26" s="269">
        <f t="shared" si="36"/>
        <v>15</v>
      </c>
      <c r="AJ26" s="279" t="s">
        <v>79</v>
      </c>
      <c r="AK26" s="280"/>
      <c r="AL26" s="281"/>
      <c r="AM26" s="282"/>
      <c r="AN26" s="283"/>
      <c r="AO26" s="323"/>
      <c r="AP26" s="324"/>
      <c r="AQ26" s="325">
        <f aca="true" t="shared" si="90" ref="AQ26:AT26">SUM(AQ23:AQ25)</f>
        <v>120</v>
      </c>
      <c r="AR26" s="325">
        <f t="shared" si="21"/>
        <v>120</v>
      </c>
      <c r="AS26" s="325">
        <f t="shared" si="90"/>
        <v>0</v>
      </c>
      <c r="AT26" s="326">
        <f t="shared" si="90"/>
        <v>0</v>
      </c>
      <c r="AU26" s="327">
        <f t="shared" si="24"/>
        <v>0</v>
      </c>
      <c r="AV26" s="328">
        <f>Y26</f>
        <v>120</v>
      </c>
      <c r="AW26" s="336">
        <f>Z26</f>
        <v>0</v>
      </c>
      <c r="AX26" s="337">
        <f t="shared" si="27"/>
        <v>120</v>
      </c>
      <c r="AZ26" s="269">
        <f t="shared" si="84"/>
        <v>15</v>
      </c>
      <c r="BA26" s="288" t="str">
        <f t="shared" si="84"/>
        <v>TOTAL ASKLEPIOS</v>
      </c>
      <c r="BB26" s="280"/>
      <c r="BC26" s="280"/>
      <c r="BD26" s="281"/>
      <c r="BE26" s="282"/>
      <c r="BF26" s="283"/>
      <c r="BG26" s="323"/>
      <c r="BH26" s="324"/>
      <c r="BI26" s="327">
        <f t="shared" si="32"/>
        <v>0</v>
      </c>
      <c r="BJ26" s="339">
        <f t="shared" si="33"/>
        <v>0</v>
      </c>
    </row>
    <row r="27" spans="1:62" s="77" customFormat="1" ht="12.75">
      <c r="A27" s="108">
        <f t="shared" si="62"/>
        <v>16</v>
      </c>
      <c r="B27" s="127" t="str">
        <f t="shared" si="62"/>
        <v>BERES</v>
      </c>
      <c r="C27" s="141" t="s">
        <v>80</v>
      </c>
      <c r="D27" s="141">
        <v>1310</v>
      </c>
      <c r="E27" s="142">
        <v>42521</v>
      </c>
      <c r="F27" s="143"/>
      <c r="G27" s="144">
        <v>1399.2</v>
      </c>
      <c r="H27" s="146">
        <f aca="true" t="shared" si="91" ref="H27:H31">F27+G27</f>
        <v>1399.2</v>
      </c>
      <c r="I27" s="175" t="str">
        <f t="shared" si="3"/>
        <v>OK</v>
      </c>
      <c r="J27" s="181">
        <f t="shared" si="64"/>
        <v>16</v>
      </c>
      <c r="K27" s="114" t="str">
        <f t="shared" si="64"/>
        <v>BERES</v>
      </c>
      <c r="L27" s="177">
        <f aca="true" t="shared" si="92" ref="L27:L31">D27</f>
        <v>1310</v>
      </c>
      <c r="M27" s="178">
        <f aca="true" t="shared" si="93" ref="M27:M31">IF(E27=0,"0",E27)</f>
        <v>42521</v>
      </c>
      <c r="N27" s="179">
        <f aca="true" t="shared" si="94" ref="N27:N31">H27</f>
        <v>1399.2</v>
      </c>
      <c r="O27" s="180"/>
      <c r="P27" s="180"/>
      <c r="Q27" s="205">
        <f aca="true" t="shared" si="95" ref="Q27:Q31">IF(F27-O27-T27-AE27&gt;0,F27-O27-T27-AE27,0)</f>
        <v>0</v>
      </c>
      <c r="R27" s="205">
        <f aca="true" t="shared" si="96" ref="R27:R31">IF(G27-P27-U27-AG27&gt;0,G27-P27-U27-AG27,0)</f>
        <v>0</v>
      </c>
      <c r="S27" s="205">
        <f aca="true" t="shared" si="97" ref="S27:S31">Q27+R27</f>
        <v>0</v>
      </c>
      <c r="T27" s="180"/>
      <c r="U27" s="210"/>
      <c r="V27" s="208">
        <f aca="true" t="shared" si="98" ref="V27:V31">T27+U27</f>
        <v>0</v>
      </c>
      <c r="W27" s="208">
        <f aca="true" t="shared" si="99" ref="W27:W31">F27-O27-Q27-T27</f>
        <v>0</v>
      </c>
      <c r="X27" s="208">
        <f aca="true" t="shared" si="100" ref="X27:X31">G27-P27-R27-U27</f>
        <v>1399.2</v>
      </c>
      <c r="Y27" s="227">
        <f aca="true" t="shared" si="101" ref="Y27:Y31">AB27-Z27</f>
        <v>1399.2</v>
      </c>
      <c r="Z27" s="228"/>
      <c r="AA27" s="241"/>
      <c r="AB27" s="230">
        <f aca="true" t="shared" si="102" ref="AB27:AB31">W27+X27</f>
        <v>1399.2</v>
      </c>
      <c r="AD27" s="231"/>
      <c r="AE27" s="232">
        <f t="shared" si="16"/>
        <v>0</v>
      </c>
      <c r="AF27" s="231"/>
      <c r="AG27" s="232">
        <f t="shared" si="17"/>
        <v>1399.2</v>
      </c>
      <c r="AI27" s="269">
        <f t="shared" si="36"/>
        <v>16</v>
      </c>
      <c r="AJ27" s="290" t="s">
        <v>81</v>
      </c>
      <c r="AK27" s="266"/>
      <c r="AL27" s="266"/>
      <c r="AM27" s="267"/>
      <c r="AN27" s="287"/>
      <c r="AO27" s="177">
        <f aca="true" t="shared" si="103" ref="AO27:AO31">L27</f>
        <v>1310</v>
      </c>
      <c r="AP27" s="178">
        <f aca="true" t="shared" si="104" ref="AP27:AP31">IF(M27=0,"0",M27)</f>
        <v>42521</v>
      </c>
      <c r="AQ27" s="179">
        <f aca="true" t="shared" si="105" ref="AQ27:AQ31">N27</f>
        <v>1399.2</v>
      </c>
      <c r="AR27" s="208">
        <f t="shared" si="21"/>
        <v>1399.2</v>
      </c>
      <c r="AS27" s="319">
        <f t="shared" si="82"/>
        <v>0</v>
      </c>
      <c r="AT27" s="320">
        <f aca="true" t="shared" si="106" ref="AT27:AT31">O27+P27+S27</f>
        <v>0</v>
      </c>
      <c r="AU27" s="321">
        <f t="shared" si="24"/>
        <v>0</v>
      </c>
      <c r="AV27" s="322">
        <f t="shared" si="67"/>
        <v>1399.2</v>
      </c>
      <c r="AW27" s="228">
        <f t="shared" si="67"/>
        <v>0</v>
      </c>
      <c r="AX27" s="230">
        <f t="shared" si="27"/>
        <v>1399.2</v>
      </c>
      <c r="AZ27" s="269">
        <f t="shared" si="60"/>
        <v>16</v>
      </c>
      <c r="BA27" s="290" t="str">
        <f t="shared" si="61"/>
        <v>BERES</v>
      </c>
      <c r="BB27" s="266"/>
      <c r="BC27" s="266"/>
      <c r="BD27" s="266"/>
      <c r="BE27" s="267"/>
      <c r="BF27" s="287"/>
      <c r="BG27" s="177">
        <f aca="true" t="shared" si="107" ref="BG27:BG31">D27</f>
        <v>1310</v>
      </c>
      <c r="BH27" s="178">
        <f aca="true" t="shared" si="108" ref="BH27:BH31">IF(E27=0,"0",E27)</f>
        <v>42521</v>
      </c>
      <c r="BI27" s="321">
        <f t="shared" si="32"/>
        <v>0</v>
      </c>
      <c r="BJ27" s="338">
        <f t="shared" si="33"/>
        <v>0</v>
      </c>
    </row>
    <row r="28" spans="1:62" s="77" customFormat="1" ht="12.75">
      <c r="A28" s="108">
        <f t="shared" si="62"/>
        <v>17</v>
      </c>
      <c r="B28" s="114" t="str">
        <f t="shared" si="62"/>
        <v>BERES</v>
      </c>
      <c r="C28" s="115"/>
      <c r="D28" s="115"/>
      <c r="E28" s="116"/>
      <c r="F28" s="117"/>
      <c r="G28" s="117"/>
      <c r="H28" s="118">
        <f t="shared" si="91"/>
        <v>0</v>
      </c>
      <c r="I28" s="175" t="str">
        <f t="shared" si="3"/>
        <v>OK</v>
      </c>
      <c r="J28" s="181">
        <f t="shared" si="64"/>
        <v>17</v>
      </c>
      <c r="K28" s="114" t="str">
        <f t="shared" si="64"/>
        <v>BERES</v>
      </c>
      <c r="L28" s="177">
        <f t="shared" si="92"/>
        <v>0</v>
      </c>
      <c r="M28" s="178" t="str">
        <f t="shared" si="93"/>
        <v>0</v>
      </c>
      <c r="N28" s="179">
        <f t="shared" si="94"/>
        <v>0</v>
      </c>
      <c r="O28" s="180"/>
      <c r="P28" s="180"/>
      <c r="Q28" s="205">
        <f t="shared" si="95"/>
        <v>0</v>
      </c>
      <c r="R28" s="205">
        <f t="shared" si="96"/>
        <v>0</v>
      </c>
      <c r="S28" s="205">
        <f t="shared" si="97"/>
        <v>0</v>
      </c>
      <c r="T28" s="180"/>
      <c r="U28" s="206"/>
      <c r="V28" s="208">
        <f t="shared" si="98"/>
        <v>0</v>
      </c>
      <c r="W28" s="208">
        <f t="shared" si="99"/>
        <v>0</v>
      </c>
      <c r="X28" s="208">
        <f t="shared" si="100"/>
        <v>0</v>
      </c>
      <c r="Y28" s="227">
        <f t="shared" si="101"/>
        <v>0</v>
      </c>
      <c r="Z28" s="228"/>
      <c r="AA28" s="241"/>
      <c r="AB28" s="230">
        <f t="shared" si="102"/>
        <v>0</v>
      </c>
      <c r="AD28" s="231"/>
      <c r="AE28" s="232">
        <f t="shared" si="16"/>
        <v>0</v>
      </c>
      <c r="AF28" s="231"/>
      <c r="AG28" s="232">
        <f t="shared" si="17"/>
        <v>0</v>
      </c>
      <c r="AI28" s="269">
        <f t="shared" si="36"/>
        <v>17</v>
      </c>
      <c r="AJ28" s="290" t="s">
        <v>81</v>
      </c>
      <c r="AK28" s="266"/>
      <c r="AL28" s="266"/>
      <c r="AM28" s="267"/>
      <c r="AN28" s="287"/>
      <c r="AO28" s="177">
        <f t="shared" si="103"/>
        <v>0</v>
      </c>
      <c r="AP28" s="178" t="str">
        <f t="shared" si="104"/>
        <v>0</v>
      </c>
      <c r="AQ28" s="179">
        <f t="shared" si="105"/>
        <v>0</v>
      </c>
      <c r="AR28" s="208">
        <f t="shared" si="21"/>
        <v>0</v>
      </c>
      <c r="AS28" s="319">
        <f t="shared" si="82"/>
        <v>0</v>
      </c>
      <c r="AT28" s="320">
        <f t="shared" si="106"/>
        <v>0</v>
      </c>
      <c r="AU28" s="321">
        <f t="shared" si="24"/>
        <v>0</v>
      </c>
      <c r="AV28" s="322">
        <f t="shared" si="67"/>
        <v>0</v>
      </c>
      <c r="AW28" s="228">
        <f t="shared" si="67"/>
        <v>0</v>
      </c>
      <c r="AX28" s="230">
        <f t="shared" si="27"/>
        <v>0</v>
      </c>
      <c r="AZ28" s="269">
        <f t="shared" si="60"/>
        <v>17</v>
      </c>
      <c r="BA28" s="290" t="str">
        <f t="shared" si="61"/>
        <v>BERES</v>
      </c>
      <c r="BB28" s="266"/>
      <c r="BC28" s="266"/>
      <c r="BD28" s="266"/>
      <c r="BE28" s="267"/>
      <c r="BF28" s="287"/>
      <c r="BG28" s="177">
        <f t="shared" si="107"/>
        <v>0</v>
      </c>
      <c r="BH28" s="178" t="str">
        <f t="shared" si="108"/>
        <v>0</v>
      </c>
      <c r="BI28" s="321">
        <f t="shared" si="32"/>
        <v>0</v>
      </c>
      <c r="BJ28" s="338">
        <f t="shared" si="33"/>
        <v>0</v>
      </c>
    </row>
    <row r="29" spans="1:62" s="78" customFormat="1" ht="13.5">
      <c r="A29" s="108">
        <f t="shared" si="62"/>
        <v>18</v>
      </c>
      <c r="B29" s="119" t="str">
        <f t="shared" si="62"/>
        <v>TOTAL BERES</v>
      </c>
      <c r="C29" s="120"/>
      <c r="D29" s="121"/>
      <c r="E29" s="122"/>
      <c r="F29" s="123">
        <f aca="true" t="shared" si="109" ref="F29:H29">SUM(F27:F28)</f>
        <v>0</v>
      </c>
      <c r="G29" s="124">
        <f t="shared" si="109"/>
        <v>1399.2</v>
      </c>
      <c r="H29" s="125">
        <f t="shared" si="109"/>
        <v>1399.2</v>
      </c>
      <c r="I29" s="175" t="str">
        <f t="shared" si="3"/>
        <v>OK</v>
      </c>
      <c r="J29" s="181">
        <f t="shared" si="64"/>
        <v>18</v>
      </c>
      <c r="K29" s="119" t="str">
        <f t="shared" si="64"/>
        <v>TOTAL BERES</v>
      </c>
      <c r="L29" s="193"/>
      <c r="M29" s="194"/>
      <c r="N29" s="195">
        <f aca="true" t="shared" si="110" ref="N29:Z29">SUM(N27:N28)</f>
        <v>1399.2</v>
      </c>
      <c r="O29" s="195">
        <f t="shared" si="110"/>
        <v>0</v>
      </c>
      <c r="P29" s="195">
        <f t="shared" si="110"/>
        <v>0</v>
      </c>
      <c r="Q29" s="195">
        <f t="shared" si="110"/>
        <v>0</v>
      </c>
      <c r="R29" s="195">
        <f t="shared" si="110"/>
        <v>0</v>
      </c>
      <c r="S29" s="195">
        <f t="shared" si="110"/>
        <v>0</v>
      </c>
      <c r="T29" s="195">
        <f t="shared" si="110"/>
        <v>0</v>
      </c>
      <c r="U29" s="195">
        <f t="shared" si="110"/>
        <v>0</v>
      </c>
      <c r="V29" s="195">
        <f t="shared" si="110"/>
        <v>0</v>
      </c>
      <c r="W29" s="195">
        <f t="shared" si="110"/>
        <v>0</v>
      </c>
      <c r="X29" s="195">
        <f t="shared" si="110"/>
        <v>1399.2</v>
      </c>
      <c r="Y29" s="242">
        <f t="shared" si="110"/>
        <v>1399.2</v>
      </c>
      <c r="Z29" s="243">
        <f t="shared" si="110"/>
        <v>0</v>
      </c>
      <c r="AA29" s="244"/>
      <c r="AB29" s="245">
        <f>SUM(AB27:AB28)</f>
        <v>1399.2</v>
      </c>
      <c r="AD29" s="231"/>
      <c r="AE29" s="232">
        <f t="shared" si="16"/>
        <v>0</v>
      </c>
      <c r="AF29" s="231"/>
      <c r="AG29" s="232">
        <f t="shared" si="17"/>
        <v>1399.2</v>
      </c>
      <c r="AI29" s="269">
        <f t="shared" si="36"/>
        <v>18</v>
      </c>
      <c r="AJ29" s="291" t="s">
        <v>82</v>
      </c>
      <c r="AK29" s="292"/>
      <c r="AL29" s="292"/>
      <c r="AM29" s="293"/>
      <c r="AN29" s="293"/>
      <c r="AO29" s="323"/>
      <c r="AP29" s="324"/>
      <c r="AQ29" s="325">
        <f aca="true" t="shared" si="111" ref="AQ29:AT29">SUM(AQ27:AQ28)</f>
        <v>1399.2</v>
      </c>
      <c r="AR29" s="325">
        <f t="shared" si="21"/>
        <v>1399.2</v>
      </c>
      <c r="AS29" s="325">
        <f t="shared" si="111"/>
        <v>0</v>
      </c>
      <c r="AT29" s="326">
        <f t="shared" si="111"/>
        <v>0</v>
      </c>
      <c r="AU29" s="327">
        <f t="shared" si="24"/>
        <v>0</v>
      </c>
      <c r="AV29" s="328">
        <f t="shared" si="67"/>
        <v>1399.2</v>
      </c>
      <c r="AW29" s="336">
        <f t="shared" si="67"/>
        <v>0</v>
      </c>
      <c r="AX29" s="337">
        <f t="shared" si="27"/>
        <v>1399.2</v>
      </c>
      <c r="AZ29" s="269">
        <f t="shared" si="60"/>
        <v>18</v>
      </c>
      <c r="BA29" s="291" t="str">
        <f t="shared" si="61"/>
        <v>TOTAL BERES</v>
      </c>
      <c r="BB29" s="292"/>
      <c r="BC29" s="292"/>
      <c r="BD29" s="292"/>
      <c r="BE29" s="293"/>
      <c r="BF29" s="293"/>
      <c r="BG29" s="323"/>
      <c r="BH29" s="324"/>
      <c r="BI29" s="327">
        <f t="shared" si="32"/>
        <v>0</v>
      </c>
      <c r="BJ29" s="339">
        <f t="shared" si="33"/>
        <v>0</v>
      </c>
    </row>
    <row r="30" spans="1:62" s="77" customFormat="1" ht="12.75">
      <c r="A30" s="108">
        <f t="shared" si="62"/>
        <v>19</v>
      </c>
      <c r="B30" s="114" t="str">
        <f t="shared" si="62"/>
        <v>BILASCO</v>
      </c>
      <c r="C30" s="147"/>
      <c r="D30" s="147"/>
      <c r="E30" s="148"/>
      <c r="F30" s="149"/>
      <c r="G30" s="150"/>
      <c r="H30" s="118">
        <f t="shared" si="91"/>
        <v>0</v>
      </c>
      <c r="I30" s="175" t="str">
        <f t="shared" si="3"/>
        <v>OK</v>
      </c>
      <c r="J30" s="181">
        <f aca="true" t="shared" si="112" ref="J30:K32">AI30</f>
        <v>19</v>
      </c>
      <c r="K30" s="114" t="str">
        <f t="shared" si="112"/>
        <v>BILASCO</v>
      </c>
      <c r="L30" s="177">
        <f t="shared" si="92"/>
        <v>0</v>
      </c>
      <c r="M30" s="178" t="str">
        <f t="shared" si="93"/>
        <v>0</v>
      </c>
      <c r="N30" s="179">
        <f t="shared" si="94"/>
        <v>0</v>
      </c>
      <c r="O30" s="180"/>
      <c r="P30" s="180"/>
      <c r="Q30" s="205">
        <f t="shared" si="95"/>
        <v>0</v>
      </c>
      <c r="R30" s="205">
        <f t="shared" si="96"/>
        <v>0</v>
      </c>
      <c r="S30" s="205">
        <f t="shared" si="97"/>
        <v>0</v>
      </c>
      <c r="T30" s="180"/>
      <c r="U30" s="213"/>
      <c r="V30" s="208">
        <f t="shared" si="98"/>
        <v>0</v>
      </c>
      <c r="W30" s="208">
        <f t="shared" si="99"/>
        <v>0</v>
      </c>
      <c r="X30" s="208">
        <f t="shared" si="100"/>
        <v>0</v>
      </c>
      <c r="Y30" s="227">
        <f t="shared" si="101"/>
        <v>0</v>
      </c>
      <c r="Z30" s="228"/>
      <c r="AA30" s="241"/>
      <c r="AB30" s="230">
        <f t="shared" si="102"/>
        <v>0</v>
      </c>
      <c r="AD30" s="231"/>
      <c r="AE30" s="232">
        <f aca="true" t="shared" si="113" ref="AE30:AE35">F30</f>
        <v>0</v>
      </c>
      <c r="AF30" s="231"/>
      <c r="AG30" s="232">
        <f aca="true" t="shared" si="114" ref="AG30:AG35">G30</f>
        <v>0</v>
      </c>
      <c r="AI30" s="269">
        <f t="shared" si="36"/>
        <v>19</v>
      </c>
      <c r="AJ30" s="289" t="s">
        <v>83</v>
      </c>
      <c r="AK30" s="285"/>
      <c r="AL30" s="286"/>
      <c r="AM30" s="278"/>
      <c r="AN30" s="287"/>
      <c r="AO30" s="177">
        <f t="shared" si="103"/>
        <v>0</v>
      </c>
      <c r="AP30" s="178" t="str">
        <f t="shared" si="104"/>
        <v>0</v>
      </c>
      <c r="AQ30" s="179">
        <f t="shared" si="105"/>
        <v>0</v>
      </c>
      <c r="AR30" s="208">
        <f aca="true" t="shared" si="115" ref="AR30:AR35">AQ30-AS30</f>
        <v>0</v>
      </c>
      <c r="AS30" s="319">
        <f aca="true" t="shared" si="116" ref="AS30:AS34">V30</f>
        <v>0</v>
      </c>
      <c r="AT30" s="320">
        <f t="shared" si="106"/>
        <v>0</v>
      </c>
      <c r="AU30" s="321">
        <f t="shared" si="24"/>
        <v>0</v>
      </c>
      <c r="AV30" s="322">
        <f t="shared" si="67"/>
        <v>0</v>
      </c>
      <c r="AW30" s="228">
        <f t="shared" si="67"/>
        <v>0</v>
      </c>
      <c r="AX30" s="230">
        <f aca="true" t="shared" si="117" ref="AX30:AX35">AR30-AT30</f>
        <v>0</v>
      </c>
      <c r="AZ30" s="269">
        <f t="shared" si="60"/>
        <v>19</v>
      </c>
      <c r="BA30" s="265" t="str">
        <f t="shared" si="61"/>
        <v>BILASCO</v>
      </c>
      <c r="BB30" s="266"/>
      <c r="BC30" s="266"/>
      <c r="BD30" s="266"/>
      <c r="BE30" s="267"/>
      <c r="BF30" s="287"/>
      <c r="BG30" s="177">
        <f t="shared" si="107"/>
        <v>0</v>
      </c>
      <c r="BH30" s="178" t="str">
        <f t="shared" si="108"/>
        <v>0</v>
      </c>
      <c r="BI30" s="321">
        <f t="shared" si="32"/>
        <v>0</v>
      </c>
      <c r="BJ30" s="338">
        <f aca="true" t="shared" si="118" ref="BJ30:BJ35">Z30</f>
        <v>0</v>
      </c>
    </row>
    <row r="31" spans="1:62" s="77" customFormat="1" ht="12.75">
      <c r="A31" s="108">
        <f t="shared" si="62"/>
        <v>20</v>
      </c>
      <c r="B31" s="114" t="str">
        <f t="shared" si="62"/>
        <v>BILASCO</v>
      </c>
      <c r="C31" s="115"/>
      <c r="D31" s="115"/>
      <c r="E31" s="116"/>
      <c r="F31" s="117"/>
      <c r="G31" s="117"/>
      <c r="H31" s="118">
        <f t="shared" si="91"/>
        <v>0</v>
      </c>
      <c r="I31" s="175" t="str">
        <f t="shared" si="3"/>
        <v>OK</v>
      </c>
      <c r="J31" s="181">
        <f t="shared" si="112"/>
        <v>20</v>
      </c>
      <c r="K31" s="114" t="str">
        <f t="shared" si="112"/>
        <v>BILASCO</v>
      </c>
      <c r="L31" s="177">
        <f t="shared" si="92"/>
        <v>0</v>
      </c>
      <c r="M31" s="178" t="str">
        <f t="shared" si="93"/>
        <v>0</v>
      </c>
      <c r="N31" s="179">
        <f t="shared" si="94"/>
        <v>0</v>
      </c>
      <c r="O31" s="180"/>
      <c r="P31" s="180"/>
      <c r="Q31" s="205">
        <f t="shared" si="95"/>
        <v>0</v>
      </c>
      <c r="R31" s="205">
        <f t="shared" si="96"/>
        <v>0</v>
      </c>
      <c r="S31" s="205">
        <f t="shared" si="97"/>
        <v>0</v>
      </c>
      <c r="T31" s="180"/>
      <c r="U31" s="214"/>
      <c r="V31" s="208">
        <f t="shared" si="98"/>
        <v>0</v>
      </c>
      <c r="W31" s="208">
        <f t="shared" si="99"/>
        <v>0</v>
      </c>
      <c r="X31" s="208">
        <f t="shared" si="100"/>
        <v>0</v>
      </c>
      <c r="Y31" s="227">
        <f t="shared" si="101"/>
        <v>0</v>
      </c>
      <c r="Z31" s="228"/>
      <c r="AA31" s="241"/>
      <c r="AB31" s="230">
        <f t="shared" si="102"/>
        <v>0</v>
      </c>
      <c r="AD31" s="231"/>
      <c r="AE31" s="232">
        <f t="shared" si="113"/>
        <v>0</v>
      </c>
      <c r="AF31" s="231"/>
      <c r="AG31" s="232">
        <f t="shared" si="114"/>
        <v>0</v>
      </c>
      <c r="AI31" s="269">
        <f t="shared" si="36"/>
        <v>20</v>
      </c>
      <c r="AJ31" s="289" t="s">
        <v>83</v>
      </c>
      <c r="AK31" s="285"/>
      <c r="AL31" s="286"/>
      <c r="AM31" s="278"/>
      <c r="AN31" s="287"/>
      <c r="AO31" s="177">
        <f t="shared" si="103"/>
        <v>0</v>
      </c>
      <c r="AP31" s="178" t="str">
        <f t="shared" si="104"/>
        <v>0</v>
      </c>
      <c r="AQ31" s="179">
        <f t="shared" si="105"/>
        <v>0</v>
      </c>
      <c r="AR31" s="208">
        <f t="shared" si="115"/>
        <v>0</v>
      </c>
      <c r="AS31" s="319">
        <f t="shared" si="116"/>
        <v>0</v>
      </c>
      <c r="AT31" s="320">
        <f t="shared" si="106"/>
        <v>0</v>
      </c>
      <c r="AU31" s="321">
        <f t="shared" si="24"/>
        <v>0</v>
      </c>
      <c r="AV31" s="322">
        <f t="shared" si="67"/>
        <v>0</v>
      </c>
      <c r="AW31" s="228">
        <f t="shared" si="67"/>
        <v>0</v>
      </c>
      <c r="AX31" s="230">
        <f t="shared" si="117"/>
        <v>0</v>
      </c>
      <c r="AZ31" s="269">
        <f t="shared" si="60"/>
        <v>20</v>
      </c>
      <c r="BA31" s="265" t="str">
        <f t="shared" si="61"/>
        <v>BILASCO</v>
      </c>
      <c r="BB31" s="266"/>
      <c r="BC31" s="266"/>
      <c r="BD31" s="266"/>
      <c r="BE31" s="267"/>
      <c r="BF31" s="287"/>
      <c r="BG31" s="177">
        <f t="shared" si="107"/>
        <v>0</v>
      </c>
      <c r="BH31" s="178" t="str">
        <f t="shared" si="108"/>
        <v>0</v>
      </c>
      <c r="BI31" s="321">
        <f t="shared" si="32"/>
        <v>0</v>
      </c>
      <c r="BJ31" s="338">
        <f t="shared" si="118"/>
        <v>0</v>
      </c>
    </row>
    <row r="32" spans="1:62" s="78" customFormat="1" ht="13.5">
      <c r="A32" s="108">
        <f t="shared" si="62"/>
        <v>21</v>
      </c>
      <c r="B32" s="119" t="str">
        <f t="shared" si="62"/>
        <v>TOTAL BILASCO</v>
      </c>
      <c r="C32" s="120"/>
      <c r="D32" s="121"/>
      <c r="E32" s="122"/>
      <c r="F32" s="123">
        <f aca="true" t="shared" si="119" ref="F32:H32">SUM(F30:F31)</f>
        <v>0</v>
      </c>
      <c r="G32" s="124">
        <f t="shared" si="119"/>
        <v>0</v>
      </c>
      <c r="H32" s="125">
        <f t="shared" si="119"/>
        <v>0</v>
      </c>
      <c r="I32" s="175" t="str">
        <f t="shared" si="3"/>
        <v>OK</v>
      </c>
      <c r="J32" s="181">
        <f t="shared" si="112"/>
        <v>21</v>
      </c>
      <c r="K32" s="119" t="str">
        <f t="shared" si="112"/>
        <v>TOTAL BILASCO</v>
      </c>
      <c r="L32" s="193"/>
      <c r="M32" s="194"/>
      <c r="N32" s="195">
        <f aca="true" t="shared" si="120" ref="N32:Z32">SUM(N30:N31)</f>
        <v>0</v>
      </c>
      <c r="O32" s="195">
        <f t="shared" si="120"/>
        <v>0</v>
      </c>
      <c r="P32" s="195">
        <f t="shared" si="120"/>
        <v>0</v>
      </c>
      <c r="Q32" s="195">
        <f t="shared" si="120"/>
        <v>0</v>
      </c>
      <c r="R32" s="195">
        <f t="shared" si="120"/>
        <v>0</v>
      </c>
      <c r="S32" s="195">
        <f t="shared" si="120"/>
        <v>0</v>
      </c>
      <c r="T32" s="195">
        <f t="shared" si="120"/>
        <v>0</v>
      </c>
      <c r="U32" s="195">
        <f t="shared" si="120"/>
        <v>0</v>
      </c>
      <c r="V32" s="195">
        <f t="shared" si="120"/>
        <v>0</v>
      </c>
      <c r="W32" s="195">
        <f t="shared" si="120"/>
        <v>0</v>
      </c>
      <c r="X32" s="195">
        <f t="shared" si="120"/>
        <v>0</v>
      </c>
      <c r="Y32" s="242">
        <f t="shared" si="120"/>
        <v>0</v>
      </c>
      <c r="Z32" s="243">
        <f t="shared" si="120"/>
        <v>0</v>
      </c>
      <c r="AA32" s="244"/>
      <c r="AB32" s="245">
        <f>SUM(AB30:AB31)</f>
        <v>0</v>
      </c>
      <c r="AD32" s="231"/>
      <c r="AE32" s="232">
        <f t="shared" si="113"/>
        <v>0</v>
      </c>
      <c r="AF32" s="231"/>
      <c r="AG32" s="232">
        <f t="shared" si="114"/>
        <v>0</v>
      </c>
      <c r="AI32" s="269">
        <f t="shared" si="36"/>
        <v>21</v>
      </c>
      <c r="AJ32" s="279" t="s">
        <v>84</v>
      </c>
      <c r="AK32" s="280"/>
      <c r="AL32" s="281"/>
      <c r="AM32" s="282"/>
      <c r="AN32" s="283"/>
      <c r="AO32" s="323"/>
      <c r="AP32" s="324"/>
      <c r="AQ32" s="325">
        <f aca="true" t="shared" si="121" ref="AQ32:AT32">SUM(AQ30:AQ31)</f>
        <v>0</v>
      </c>
      <c r="AR32" s="325">
        <f t="shared" si="115"/>
        <v>0</v>
      </c>
      <c r="AS32" s="325">
        <f t="shared" si="121"/>
        <v>0</v>
      </c>
      <c r="AT32" s="326">
        <f t="shared" si="121"/>
        <v>0</v>
      </c>
      <c r="AU32" s="327">
        <f t="shared" si="24"/>
        <v>0</v>
      </c>
      <c r="AV32" s="328">
        <f t="shared" si="67"/>
        <v>0</v>
      </c>
      <c r="AW32" s="336">
        <f t="shared" si="67"/>
        <v>0</v>
      </c>
      <c r="AX32" s="337">
        <f t="shared" si="117"/>
        <v>0</v>
      </c>
      <c r="AZ32" s="269">
        <f t="shared" si="60"/>
        <v>21</v>
      </c>
      <c r="BA32" s="270" t="str">
        <f t="shared" si="61"/>
        <v>TOTAL BILASCO</v>
      </c>
      <c r="BB32" s="271"/>
      <c r="BC32" s="271"/>
      <c r="BD32" s="271"/>
      <c r="BE32" s="272"/>
      <c r="BF32" s="272"/>
      <c r="BG32" s="323"/>
      <c r="BH32" s="324"/>
      <c r="BI32" s="327">
        <f t="shared" si="32"/>
        <v>0</v>
      </c>
      <c r="BJ32" s="339">
        <f t="shared" si="118"/>
        <v>0</v>
      </c>
    </row>
    <row r="33" spans="1:62" s="77" customFormat="1" ht="12.75">
      <c r="A33" s="108">
        <f aca="true" t="shared" si="122" ref="A33:B45">AI33</f>
        <v>22</v>
      </c>
      <c r="B33" s="114" t="str">
        <f t="shared" si="122"/>
        <v>BIOREX BAIA MARE</v>
      </c>
      <c r="C33" s="110" t="s">
        <v>85</v>
      </c>
      <c r="D33" s="110">
        <v>20278</v>
      </c>
      <c r="E33" s="111">
        <v>42521</v>
      </c>
      <c r="F33" s="112"/>
      <c r="G33" s="112">
        <v>120</v>
      </c>
      <c r="H33" s="118">
        <f aca="true" t="shared" si="123" ref="H33:H37">F33+G33</f>
        <v>120</v>
      </c>
      <c r="I33" s="175" t="str">
        <f t="shared" si="3"/>
        <v>OK</v>
      </c>
      <c r="J33" s="181">
        <f t="shared" si="64"/>
        <v>22</v>
      </c>
      <c r="K33" s="114" t="str">
        <f aca="true" t="shared" si="124" ref="K33:K35">AJ33</f>
        <v>BIOREX BAIA MARE</v>
      </c>
      <c r="L33" s="177">
        <f aca="true" t="shared" si="125" ref="L33:L37">D33</f>
        <v>20278</v>
      </c>
      <c r="M33" s="178">
        <f aca="true" t="shared" si="126" ref="M33:M37">IF(E33=0,"0",E33)</f>
        <v>42521</v>
      </c>
      <c r="N33" s="179">
        <f aca="true" t="shared" si="127" ref="N33:N37">H33</f>
        <v>120</v>
      </c>
      <c r="O33" s="180"/>
      <c r="P33" s="180"/>
      <c r="Q33" s="205">
        <f aca="true" t="shared" si="128" ref="Q33:Q37">IF(F33-O33-T33-AE33&gt;0,F33-O33-T33-AE33,0)</f>
        <v>0</v>
      </c>
      <c r="R33" s="205">
        <f aca="true" t="shared" si="129" ref="R33:R37">IF(G33-P33-U33-AG33&gt;0,G33-P33-U33-AG33,0)</f>
        <v>0</v>
      </c>
      <c r="S33" s="205">
        <f aca="true" t="shared" si="130" ref="S33:S37">Q33+R33</f>
        <v>0</v>
      </c>
      <c r="T33" s="180"/>
      <c r="U33" s="213"/>
      <c r="V33" s="208">
        <f aca="true" t="shared" si="131" ref="V33:V37">T33+U33</f>
        <v>0</v>
      </c>
      <c r="W33" s="208">
        <f aca="true" t="shared" si="132" ref="W33:W37">F33-O33-Q33-T33</f>
        <v>0</v>
      </c>
      <c r="X33" s="208">
        <f aca="true" t="shared" si="133" ref="X33:X37">G33-P33-R33-U33</f>
        <v>120</v>
      </c>
      <c r="Y33" s="227">
        <f aca="true" t="shared" si="134" ref="Y33:Y37">AB33-Z33</f>
        <v>120</v>
      </c>
      <c r="Z33" s="228"/>
      <c r="AA33" s="241"/>
      <c r="AB33" s="230">
        <f aca="true" t="shared" si="135" ref="AB33:AB37">W33+X33</f>
        <v>120</v>
      </c>
      <c r="AD33" s="231"/>
      <c r="AE33" s="232">
        <f t="shared" si="113"/>
        <v>0</v>
      </c>
      <c r="AF33" s="231"/>
      <c r="AG33" s="232">
        <f t="shared" si="114"/>
        <v>120</v>
      </c>
      <c r="AI33" s="269">
        <f t="shared" si="36"/>
        <v>22</v>
      </c>
      <c r="AJ33" s="289" t="s">
        <v>86</v>
      </c>
      <c r="AK33" s="285"/>
      <c r="AL33" s="286"/>
      <c r="AM33" s="278"/>
      <c r="AN33" s="287"/>
      <c r="AO33" s="177">
        <f aca="true" t="shared" si="136" ref="AO33:AO37">L33</f>
        <v>20278</v>
      </c>
      <c r="AP33" s="178">
        <f aca="true" t="shared" si="137" ref="AP33:AP37">IF(M33=0,"0",M33)</f>
        <v>42521</v>
      </c>
      <c r="AQ33" s="179">
        <f aca="true" t="shared" si="138" ref="AQ33:AQ37">N33</f>
        <v>120</v>
      </c>
      <c r="AR33" s="208">
        <f t="shared" si="115"/>
        <v>120</v>
      </c>
      <c r="AS33" s="319">
        <f t="shared" si="116"/>
        <v>0</v>
      </c>
      <c r="AT33" s="320">
        <f aca="true" t="shared" si="139" ref="AT33:AT37">O33+P33+S33</f>
        <v>0</v>
      </c>
      <c r="AU33" s="321">
        <f t="shared" si="24"/>
        <v>0</v>
      </c>
      <c r="AV33" s="322">
        <f aca="true" t="shared" si="140" ref="AV33:AW35">Y33</f>
        <v>120</v>
      </c>
      <c r="AW33" s="228">
        <f t="shared" si="140"/>
        <v>0</v>
      </c>
      <c r="AX33" s="230">
        <f t="shared" si="117"/>
        <v>120</v>
      </c>
      <c r="AZ33" s="269">
        <f aca="true" t="shared" si="141" ref="AZ33:BA35">AI33</f>
        <v>22</v>
      </c>
      <c r="BA33" s="265" t="str">
        <f t="shared" si="141"/>
        <v>BIOREX BAIA MARE</v>
      </c>
      <c r="BB33" s="266"/>
      <c r="BC33" s="266"/>
      <c r="BD33" s="266"/>
      <c r="BE33" s="267"/>
      <c r="BF33" s="287"/>
      <c r="BG33" s="177">
        <f aca="true" t="shared" si="142" ref="BG33:BG37">D33</f>
        <v>20278</v>
      </c>
      <c r="BH33" s="178">
        <f aca="true" t="shared" si="143" ref="BH33:BH37">IF(E33=0,"0",E33)</f>
        <v>42521</v>
      </c>
      <c r="BI33" s="321">
        <f t="shared" si="32"/>
        <v>0</v>
      </c>
      <c r="BJ33" s="338">
        <f t="shared" si="118"/>
        <v>0</v>
      </c>
    </row>
    <row r="34" spans="1:62" s="77" customFormat="1" ht="12.75">
      <c r="A34" s="108">
        <f t="shared" si="122"/>
        <v>23</v>
      </c>
      <c r="B34" s="114" t="str">
        <f t="shared" si="122"/>
        <v>BIOREX COPALNIC</v>
      </c>
      <c r="C34" s="115" t="s">
        <v>87</v>
      </c>
      <c r="D34" s="115">
        <v>10245</v>
      </c>
      <c r="E34" s="116">
        <v>42521</v>
      </c>
      <c r="F34" s="117"/>
      <c r="G34" s="117">
        <v>120</v>
      </c>
      <c r="H34" s="118">
        <f t="shared" si="123"/>
        <v>120</v>
      </c>
      <c r="I34" s="175" t="str">
        <f t="shared" si="3"/>
        <v>OK</v>
      </c>
      <c r="J34" s="181">
        <f t="shared" si="64"/>
        <v>23</v>
      </c>
      <c r="K34" s="114" t="str">
        <f t="shared" si="124"/>
        <v>BIOREX COPALNIC</v>
      </c>
      <c r="L34" s="177">
        <f t="shared" si="125"/>
        <v>10245</v>
      </c>
      <c r="M34" s="178">
        <f t="shared" si="126"/>
        <v>42521</v>
      </c>
      <c r="N34" s="179">
        <f t="shared" si="127"/>
        <v>120</v>
      </c>
      <c r="O34" s="180"/>
      <c r="P34" s="180"/>
      <c r="Q34" s="205">
        <f t="shared" si="128"/>
        <v>0</v>
      </c>
      <c r="R34" s="205">
        <f t="shared" si="129"/>
        <v>0</v>
      </c>
      <c r="S34" s="205">
        <f t="shared" si="130"/>
        <v>0</v>
      </c>
      <c r="T34" s="180"/>
      <c r="U34" s="214"/>
      <c r="V34" s="208">
        <f t="shared" si="131"/>
        <v>0</v>
      </c>
      <c r="W34" s="208">
        <f t="shared" si="132"/>
        <v>0</v>
      </c>
      <c r="X34" s="208">
        <f t="shared" si="133"/>
        <v>120</v>
      </c>
      <c r="Y34" s="227">
        <f t="shared" si="134"/>
        <v>120</v>
      </c>
      <c r="Z34" s="228"/>
      <c r="AA34" s="241"/>
      <c r="AB34" s="230">
        <f t="shared" si="135"/>
        <v>120</v>
      </c>
      <c r="AD34" s="231"/>
      <c r="AE34" s="232">
        <f t="shared" si="113"/>
        <v>0</v>
      </c>
      <c r="AF34" s="231"/>
      <c r="AG34" s="232">
        <f t="shared" si="114"/>
        <v>120</v>
      </c>
      <c r="AI34" s="269">
        <f t="shared" si="36"/>
        <v>23</v>
      </c>
      <c r="AJ34" s="289" t="s">
        <v>88</v>
      </c>
      <c r="AK34" s="285"/>
      <c r="AL34" s="286"/>
      <c r="AM34" s="278"/>
      <c r="AN34" s="287"/>
      <c r="AO34" s="177">
        <f t="shared" si="136"/>
        <v>10245</v>
      </c>
      <c r="AP34" s="178">
        <f t="shared" si="137"/>
        <v>42521</v>
      </c>
      <c r="AQ34" s="179">
        <f t="shared" si="138"/>
        <v>120</v>
      </c>
      <c r="AR34" s="208">
        <f t="shared" si="115"/>
        <v>120</v>
      </c>
      <c r="AS34" s="319">
        <f t="shared" si="116"/>
        <v>0</v>
      </c>
      <c r="AT34" s="320">
        <f t="shared" si="139"/>
        <v>0</v>
      </c>
      <c r="AU34" s="321">
        <f t="shared" si="24"/>
        <v>0</v>
      </c>
      <c r="AV34" s="322">
        <f t="shared" si="140"/>
        <v>120</v>
      </c>
      <c r="AW34" s="228">
        <f t="shared" si="140"/>
        <v>0</v>
      </c>
      <c r="AX34" s="230">
        <f t="shared" si="117"/>
        <v>120</v>
      </c>
      <c r="AZ34" s="269">
        <f t="shared" si="141"/>
        <v>23</v>
      </c>
      <c r="BA34" s="265" t="str">
        <f t="shared" si="141"/>
        <v>BIOREX COPALNIC</v>
      </c>
      <c r="BB34" s="266"/>
      <c r="BC34" s="266"/>
      <c r="BD34" s="266"/>
      <c r="BE34" s="267"/>
      <c r="BF34" s="287"/>
      <c r="BG34" s="177">
        <f t="shared" si="142"/>
        <v>10245</v>
      </c>
      <c r="BH34" s="178">
        <f t="shared" si="143"/>
        <v>42521</v>
      </c>
      <c r="BI34" s="321">
        <f t="shared" si="32"/>
        <v>0</v>
      </c>
      <c r="BJ34" s="338">
        <f t="shared" si="118"/>
        <v>0</v>
      </c>
    </row>
    <row r="35" spans="1:62" s="78" customFormat="1" ht="13.5">
      <c r="A35" s="108">
        <f t="shared" si="122"/>
        <v>24</v>
      </c>
      <c r="B35" s="119" t="str">
        <f t="shared" si="122"/>
        <v>TOTAL BIOREX</v>
      </c>
      <c r="C35" s="120"/>
      <c r="D35" s="121"/>
      <c r="E35" s="122"/>
      <c r="F35" s="123">
        <f aca="true" t="shared" si="144" ref="F35:H35">SUM(F33:F34)</f>
        <v>0</v>
      </c>
      <c r="G35" s="124">
        <f t="shared" si="144"/>
        <v>240</v>
      </c>
      <c r="H35" s="125">
        <f t="shared" si="144"/>
        <v>240</v>
      </c>
      <c r="I35" s="175" t="str">
        <f t="shared" si="3"/>
        <v>OK</v>
      </c>
      <c r="J35" s="181">
        <f t="shared" si="64"/>
        <v>24</v>
      </c>
      <c r="K35" s="119" t="str">
        <f t="shared" si="124"/>
        <v>TOTAL BIOREX</v>
      </c>
      <c r="L35" s="193"/>
      <c r="M35" s="194"/>
      <c r="N35" s="195">
        <f aca="true" t="shared" si="145" ref="N35:Z35">SUM(N33:N34)</f>
        <v>240</v>
      </c>
      <c r="O35" s="195">
        <f t="shared" si="145"/>
        <v>0</v>
      </c>
      <c r="P35" s="195">
        <f t="shared" si="145"/>
        <v>0</v>
      </c>
      <c r="Q35" s="195">
        <f t="shared" si="145"/>
        <v>0</v>
      </c>
      <c r="R35" s="195">
        <f t="shared" si="145"/>
        <v>0</v>
      </c>
      <c r="S35" s="195">
        <f t="shared" si="145"/>
        <v>0</v>
      </c>
      <c r="T35" s="195">
        <f t="shared" si="145"/>
        <v>0</v>
      </c>
      <c r="U35" s="195">
        <f t="shared" si="145"/>
        <v>0</v>
      </c>
      <c r="V35" s="195">
        <f t="shared" si="145"/>
        <v>0</v>
      </c>
      <c r="W35" s="195">
        <f t="shared" si="145"/>
        <v>0</v>
      </c>
      <c r="X35" s="195">
        <f t="shared" si="145"/>
        <v>240</v>
      </c>
      <c r="Y35" s="242">
        <f t="shared" si="145"/>
        <v>240</v>
      </c>
      <c r="Z35" s="243">
        <f t="shared" si="145"/>
        <v>0</v>
      </c>
      <c r="AA35" s="244"/>
      <c r="AB35" s="245">
        <f>SUM(AB33:AB34)</f>
        <v>240</v>
      </c>
      <c r="AD35" s="231"/>
      <c r="AE35" s="232">
        <f t="shared" si="113"/>
        <v>0</v>
      </c>
      <c r="AF35" s="231"/>
      <c r="AG35" s="232">
        <f t="shared" si="114"/>
        <v>240</v>
      </c>
      <c r="AI35" s="269">
        <f t="shared" si="36"/>
        <v>24</v>
      </c>
      <c r="AJ35" s="279" t="s">
        <v>89</v>
      </c>
      <c r="AK35" s="280"/>
      <c r="AL35" s="281"/>
      <c r="AM35" s="282"/>
      <c r="AN35" s="283"/>
      <c r="AO35" s="323"/>
      <c r="AP35" s="324"/>
      <c r="AQ35" s="325">
        <f aca="true" t="shared" si="146" ref="AQ35:AT35">SUM(AQ33:AQ34)</f>
        <v>240</v>
      </c>
      <c r="AR35" s="325">
        <f t="shared" si="115"/>
        <v>240</v>
      </c>
      <c r="AS35" s="325">
        <f t="shared" si="146"/>
        <v>0</v>
      </c>
      <c r="AT35" s="326">
        <f t="shared" si="146"/>
        <v>0</v>
      </c>
      <c r="AU35" s="327">
        <f t="shared" si="24"/>
        <v>0</v>
      </c>
      <c r="AV35" s="328">
        <f t="shared" si="140"/>
        <v>240</v>
      </c>
      <c r="AW35" s="336">
        <f t="shared" si="140"/>
        <v>0</v>
      </c>
      <c r="AX35" s="337">
        <f t="shared" si="117"/>
        <v>240</v>
      </c>
      <c r="AZ35" s="269">
        <f t="shared" si="141"/>
        <v>24</v>
      </c>
      <c r="BA35" s="270" t="str">
        <f t="shared" si="141"/>
        <v>TOTAL BIOREX</v>
      </c>
      <c r="BB35" s="271"/>
      <c r="BC35" s="271"/>
      <c r="BD35" s="271"/>
      <c r="BE35" s="272"/>
      <c r="BF35" s="272"/>
      <c r="BG35" s="323"/>
      <c r="BH35" s="324"/>
      <c r="BI35" s="327">
        <f t="shared" si="32"/>
        <v>0</v>
      </c>
      <c r="BJ35" s="339">
        <f t="shared" si="118"/>
        <v>0</v>
      </c>
    </row>
    <row r="36" spans="1:62" s="77" customFormat="1" ht="12.75">
      <c r="A36" s="108">
        <f t="shared" si="122"/>
        <v>25</v>
      </c>
      <c r="B36" s="114" t="str">
        <f aca="true" t="shared" si="147" ref="B36:B44">AJ36</f>
        <v>CARDIO BM</v>
      </c>
      <c r="C36" s="128" t="s">
        <v>90</v>
      </c>
      <c r="D36" s="128">
        <v>458</v>
      </c>
      <c r="E36" s="129">
        <v>42521</v>
      </c>
      <c r="F36" s="130">
        <v>120</v>
      </c>
      <c r="G36" s="131">
        <v>1320</v>
      </c>
      <c r="H36" s="118">
        <f t="shared" si="123"/>
        <v>1440</v>
      </c>
      <c r="I36" s="175" t="str">
        <f t="shared" si="3"/>
        <v>OK</v>
      </c>
      <c r="J36" s="181">
        <f t="shared" si="64"/>
        <v>25</v>
      </c>
      <c r="K36" s="114" t="str">
        <f aca="true" t="shared" si="148" ref="K36:K44">AJ36</f>
        <v>CARDIO BM</v>
      </c>
      <c r="L36" s="177">
        <f t="shared" si="125"/>
        <v>458</v>
      </c>
      <c r="M36" s="178">
        <f t="shared" si="126"/>
        <v>42521</v>
      </c>
      <c r="N36" s="179">
        <f t="shared" si="127"/>
        <v>1440</v>
      </c>
      <c r="O36" s="180"/>
      <c r="P36" s="180"/>
      <c r="Q36" s="205">
        <f t="shared" si="128"/>
        <v>0</v>
      </c>
      <c r="R36" s="205">
        <f t="shared" si="129"/>
        <v>0</v>
      </c>
      <c r="S36" s="205">
        <f t="shared" si="130"/>
        <v>0</v>
      </c>
      <c r="T36" s="180"/>
      <c r="U36" s="215"/>
      <c r="V36" s="208">
        <f t="shared" si="131"/>
        <v>0</v>
      </c>
      <c r="W36" s="208">
        <f t="shared" si="132"/>
        <v>120</v>
      </c>
      <c r="X36" s="208">
        <f t="shared" si="133"/>
        <v>1320</v>
      </c>
      <c r="Y36" s="227">
        <f t="shared" si="134"/>
        <v>1440</v>
      </c>
      <c r="Z36" s="228"/>
      <c r="AA36" s="241"/>
      <c r="AB36" s="230">
        <f t="shared" si="135"/>
        <v>1440</v>
      </c>
      <c r="AD36" s="231"/>
      <c r="AE36" s="232">
        <f t="shared" si="16"/>
        <v>120</v>
      </c>
      <c r="AF36" s="231"/>
      <c r="AG36" s="232">
        <f t="shared" si="17"/>
        <v>1320</v>
      </c>
      <c r="AI36" s="269">
        <f t="shared" si="36"/>
        <v>25</v>
      </c>
      <c r="AJ36" s="265" t="s">
        <v>91</v>
      </c>
      <c r="AK36" s="266"/>
      <c r="AL36" s="266"/>
      <c r="AM36" s="267"/>
      <c r="AN36" s="287"/>
      <c r="AO36" s="177">
        <f t="shared" si="136"/>
        <v>458</v>
      </c>
      <c r="AP36" s="178">
        <f t="shared" si="137"/>
        <v>42521</v>
      </c>
      <c r="AQ36" s="179">
        <f t="shared" si="138"/>
        <v>1440</v>
      </c>
      <c r="AR36" s="208">
        <f t="shared" si="21"/>
        <v>1440</v>
      </c>
      <c r="AS36" s="319">
        <f>V36</f>
        <v>0</v>
      </c>
      <c r="AT36" s="320">
        <f t="shared" si="139"/>
        <v>0</v>
      </c>
      <c r="AU36" s="321">
        <f t="shared" si="24"/>
        <v>0</v>
      </c>
      <c r="AV36" s="322">
        <f aca="true" t="shared" si="149" ref="AV36:AV44">Y36</f>
        <v>1440</v>
      </c>
      <c r="AW36" s="228">
        <f aca="true" t="shared" si="150" ref="AW36:AW44">Z36</f>
        <v>0</v>
      </c>
      <c r="AX36" s="230">
        <f t="shared" si="27"/>
        <v>1440</v>
      </c>
      <c r="AZ36" s="269">
        <f aca="true" t="shared" si="151" ref="AZ36:AZ91">AI36</f>
        <v>25</v>
      </c>
      <c r="BA36" s="265" t="str">
        <f aca="true" t="shared" si="152" ref="BA36:BA44">AJ36</f>
        <v>CARDIO BM</v>
      </c>
      <c r="BB36" s="266"/>
      <c r="BC36" s="266"/>
      <c r="BD36" s="266"/>
      <c r="BE36" s="267"/>
      <c r="BF36" s="287"/>
      <c r="BG36" s="177">
        <f t="shared" si="142"/>
        <v>458</v>
      </c>
      <c r="BH36" s="178">
        <f t="shared" si="143"/>
        <v>42521</v>
      </c>
      <c r="BI36" s="321">
        <f t="shared" si="32"/>
        <v>0</v>
      </c>
      <c r="BJ36" s="338">
        <f t="shared" si="33"/>
        <v>0</v>
      </c>
    </row>
    <row r="37" spans="1:62" s="77" customFormat="1" ht="12.75">
      <c r="A37" s="108">
        <f t="shared" si="122"/>
        <v>26</v>
      </c>
      <c r="B37" s="114" t="str">
        <f t="shared" si="147"/>
        <v>CARDIO BM</v>
      </c>
      <c r="C37" s="133"/>
      <c r="D37" s="133"/>
      <c r="E37" s="134"/>
      <c r="F37" s="135"/>
      <c r="G37" s="136"/>
      <c r="H37" s="118">
        <f t="shared" si="123"/>
        <v>0</v>
      </c>
      <c r="I37" s="175" t="str">
        <f t="shared" si="3"/>
        <v>OK</v>
      </c>
      <c r="J37" s="181">
        <f t="shared" si="64"/>
        <v>26</v>
      </c>
      <c r="K37" s="114" t="str">
        <f t="shared" si="148"/>
        <v>CARDIO BM</v>
      </c>
      <c r="L37" s="177">
        <f t="shared" si="125"/>
        <v>0</v>
      </c>
      <c r="M37" s="178" t="str">
        <f t="shared" si="126"/>
        <v>0</v>
      </c>
      <c r="N37" s="179">
        <f t="shared" si="127"/>
        <v>0</v>
      </c>
      <c r="O37" s="180"/>
      <c r="P37" s="180"/>
      <c r="Q37" s="205">
        <f t="shared" si="128"/>
        <v>0</v>
      </c>
      <c r="R37" s="205">
        <f t="shared" si="129"/>
        <v>0</v>
      </c>
      <c r="S37" s="205">
        <f t="shared" si="130"/>
        <v>0</v>
      </c>
      <c r="T37" s="180"/>
      <c r="U37" s="216"/>
      <c r="V37" s="208">
        <f t="shared" si="131"/>
        <v>0</v>
      </c>
      <c r="W37" s="208">
        <f t="shared" si="132"/>
        <v>0</v>
      </c>
      <c r="X37" s="208">
        <f t="shared" si="133"/>
        <v>0</v>
      </c>
      <c r="Y37" s="227">
        <f t="shared" si="134"/>
        <v>0</v>
      </c>
      <c r="Z37" s="228"/>
      <c r="AA37" s="241"/>
      <c r="AB37" s="230">
        <f t="shared" si="135"/>
        <v>0</v>
      </c>
      <c r="AD37" s="231"/>
      <c r="AE37" s="232">
        <f t="shared" si="16"/>
        <v>0</v>
      </c>
      <c r="AF37" s="231"/>
      <c r="AG37" s="232">
        <f t="shared" si="17"/>
        <v>0</v>
      </c>
      <c r="AI37" s="269">
        <f t="shared" si="36"/>
        <v>26</v>
      </c>
      <c r="AJ37" s="265" t="s">
        <v>91</v>
      </c>
      <c r="AK37" s="266"/>
      <c r="AL37" s="266"/>
      <c r="AM37" s="267"/>
      <c r="AN37" s="287"/>
      <c r="AO37" s="177">
        <f t="shared" si="136"/>
        <v>0</v>
      </c>
      <c r="AP37" s="178" t="str">
        <f t="shared" si="137"/>
        <v>0</v>
      </c>
      <c r="AQ37" s="179">
        <f t="shared" si="138"/>
        <v>0</v>
      </c>
      <c r="AR37" s="208">
        <f t="shared" si="21"/>
        <v>0</v>
      </c>
      <c r="AS37" s="319">
        <f>V37</f>
        <v>0</v>
      </c>
      <c r="AT37" s="320">
        <f t="shared" si="139"/>
        <v>0</v>
      </c>
      <c r="AU37" s="321">
        <f t="shared" si="24"/>
        <v>0</v>
      </c>
      <c r="AV37" s="322">
        <f t="shared" si="149"/>
        <v>0</v>
      </c>
      <c r="AW37" s="228">
        <f t="shared" si="150"/>
        <v>0</v>
      </c>
      <c r="AX37" s="230">
        <f t="shared" si="27"/>
        <v>0</v>
      </c>
      <c r="AZ37" s="269">
        <f t="shared" si="151"/>
        <v>26</v>
      </c>
      <c r="BA37" s="265" t="str">
        <f t="shared" si="152"/>
        <v>CARDIO BM</v>
      </c>
      <c r="BB37" s="266"/>
      <c r="BC37" s="266"/>
      <c r="BD37" s="266"/>
      <c r="BE37" s="267"/>
      <c r="BF37" s="287"/>
      <c r="BG37" s="177">
        <f t="shared" si="142"/>
        <v>0</v>
      </c>
      <c r="BH37" s="178" t="str">
        <f t="shared" si="143"/>
        <v>0</v>
      </c>
      <c r="BI37" s="321">
        <f t="shared" si="32"/>
        <v>0</v>
      </c>
      <c r="BJ37" s="338">
        <f t="shared" si="33"/>
        <v>0</v>
      </c>
    </row>
    <row r="38" spans="1:62" s="78" customFormat="1" ht="13.5">
      <c r="A38" s="108">
        <f t="shared" si="122"/>
        <v>27</v>
      </c>
      <c r="B38" s="119" t="str">
        <f t="shared" si="147"/>
        <v>TOTAL CARDIO</v>
      </c>
      <c r="C38" s="120"/>
      <c r="D38" s="121"/>
      <c r="E38" s="122"/>
      <c r="F38" s="123">
        <f aca="true" t="shared" si="153" ref="F38:H38">SUM(F36:F37)</f>
        <v>120</v>
      </c>
      <c r="G38" s="124">
        <f t="shared" si="153"/>
        <v>1320</v>
      </c>
      <c r="H38" s="125">
        <f t="shared" si="153"/>
        <v>1440</v>
      </c>
      <c r="I38" s="175" t="str">
        <f t="shared" si="3"/>
        <v>OK</v>
      </c>
      <c r="J38" s="181">
        <f aca="true" t="shared" si="154" ref="J38:J109">AI38</f>
        <v>27</v>
      </c>
      <c r="K38" s="119" t="str">
        <f t="shared" si="148"/>
        <v>TOTAL CARDIO</v>
      </c>
      <c r="L38" s="193"/>
      <c r="M38" s="194"/>
      <c r="N38" s="195">
        <f aca="true" t="shared" si="155" ref="N38:Z38">SUM(N36:N37)</f>
        <v>1440</v>
      </c>
      <c r="O38" s="195">
        <f t="shared" si="155"/>
        <v>0</v>
      </c>
      <c r="P38" s="195">
        <f t="shared" si="155"/>
        <v>0</v>
      </c>
      <c r="Q38" s="195">
        <f t="shared" si="155"/>
        <v>0</v>
      </c>
      <c r="R38" s="195">
        <f t="shared" si="155"/>
        <v>0</v>
      </c>
      <c r="S38" s="195">
        <f t="shared" si="155"/>
        <v>0</v>
      </c>
      <c r="T38" s="195">
        <f t="shared" si="155"/>
        <v>0</v>
      </c>
      <c r="U38" s="195">
        <f t="shared" si="155"/>
        <v>0</v>
      </c>
      <c r="V38" s="195">
        <f t="shared" si="155"/>
        <v>0</v>
      </c>
      <c r="W38" s="195">
        <f t="shared" si="155"/>
        <v>120</v>
      </c>
      <c r="X38" s="195">
        <f t="shared" si="155"/>
        <v>1320</v>
      </c>
      <c r="Y38" s="242">
        <f t="shared" si="155"/>
        <v>1440</v>
      </c>
      <c r="Z38" s="243">
        <f t="shared" si="155"/>
        <v>0</v>
      </c>
      <c r="AA38" s="244"/>
      <c r="AB38" s="245">
        <f>SUM(AB36:AB37)</f>
        <v>1440</v>
      </c>
      <c r="AD38" s="231"/>
      <c r="AE38" s="232">
        <f t="shared" si="16"/>
        <v>120</v>
      </c>
      <c r="AF38" s="231"/>
      <c r="AG38" s="232">
        <f t="shared" si="17"/>
        <v>1320</v>
      </c>
      <c r="AI38" s="269">
        <f t="shared" si="36"/>
        <v>27</v>
      </c>
      <c r="AJ38" s="270" t="s">
        <v>92</v>
      </c>
      <c r="AK38" s="271"/>
      <c r="AL38" s="271"/>
      <c r="AM38" s="272"/>
      <c r="AN38" s="272"/>
      <c r="AO38" s="323"/>
      <c r="AP38" s="324"/>
      <c r="AQ38" s="325">
        <f aca="true" t="shared" si="156" ref="AQ38:AT38">SUM(AQ36:AQ37)</f>
        <v>1440</v>
      </c>
      <c r="AR38" s="325">
        <f t="shared" si="21"/>
        <v>1440</v>
      </c>
      <c r="AS38" s="325">
        <f t="shared" si="156"/>
        <v>0</v>
      </c>
      <c r="AT38" s="326">
        <f t="shared" si="156"/>
        <v>0</v>
      </c>
      <c r="AU38" s="327">
        <f t="shared" si="24"/>
        <v>0</v>
      </c>
      <c r="AV38" s="328">
        <f t="shared" si="149"/>
        <v>1440</v>
      </c>
      <c r="AW38" s="336">
        <f t="shared" si="150"/>
        <v>0</v>
      </c>
      <c r="AX38" s="337">
        <f t="shared" si="27"/>
        <v>1440</v>
      </c>
      <c r="AZ38" s="269">
        <f t="shared" si="151"/>
        <v>27</v>
      </c>
      <c r="BA38" s="270" t="str">
        <f t="shared" si="152"/>
        <v>TOTAL CARDIO</v>
      </c>
      <c r="BB38" s="271"/>
      <c r="BC38" s="271"/>
      <c r="BD38" s="271"/>
      <c r="BE38" s="272"/>
      <c r="BF38" s="272"/>
      <c r="BG38" s="323"/>
      <c r="BH38" s="324"/>
      <c r="BI38" s="327">
        <f t="shared" si="32"/>
        <v>0</v>
      </c>
      <c r="BJ38" s="339">
        <f t="shared" si="33"/>
        <v>0</v>
      </c>
    </row>
    <row r="39" spans="1:62" s="77" customFormat="1" ht="12.75">
      <c r="A39" s="108">
        <f t="shared" si="122"/>
        <v>28</v>
      </c>
      <c r="B39" s="114" t="str">
        <f t="shared" si="147"/>
        <v>CATENA HYGEIA UNIRII</v>
      </c>
      <c r="C39" s="110" t="s">
        <v>93</v>
      </c>
      <c r="D39" s="110">
        <v>68085</v>
      </c>
      <c r="E39" s="111">
        <v>42521</v>
      </c>
      <c r="F39" s="112"/>
      <c r="G39" s="112">
        <v>1878</v>
      </c>
      <c r="H39" s="137">
        <f aca="true" t="shared" si="157" ref="H39:H45">F39+G39</f>
        <v>1878</v>
      </c>
      <c r="I39" s="175" t="str">
        <f t="shared" si="3"/>
        <v>OK</v>
      </c>
      <c r="J39" s="181">
        <f t="shared" si="154"/>
        <v>28</v>
      </c>
      <c r="K39" s="114" t="str">
        <f t="shared" si="148"/>
        <v>CATENA HYGEIA UNIRII</v>
      </c>
      <c r="L39" s="177">
        <f aca="true" t="shared" si="158" ref="L39:L45">D39</f>
        <v>68085</v>
      </c>
      <c r="M39" s="178">
        <f aca="true" t="shared" si="159" ref="M39:M45">IF(E39=0,"0",E39)</f>
        <v>42521</v>
      </c>
      <c r="N39" s="179">
        <f aca="true" t="shared" si="160" ref="N39:N45">H39</f>
        <v>1878</v>
      </c>
      <c r="O39" s="180"/>
      <c r="P39" s="180"/>
      <c r="Q39" s="205">
        <f aca="true" t="shared" si="161" ref="Q39:Q45">IF(F39-O39-T39-AE39&gt;0,F39-O39-T39-AE39,0)</f>
        <v>0</v>
      </c>
      <c r="R39" s="205">
        <f aca="true" t="shared" si="162" ref="R39:R45">IF(G39-P39-U39-AG39&gt;0,G39-P39-U39-AG39,0)</f>
        <v>0</v>
      </c>
      <c r="S39" s="205">
        <f aca="true" t="shared" si="163" ref="S39:S45">Q39+R39</f>
        <v>0</v>
      </c>
      <c r="T39" s="180"/>
      <c r="U39" s="215"/>
      <c r="V39" s="208">
        <f aca="true" t="shared" si="164" ref="V39:V45">T39+U39</f>
        <v>0</v>
      </c>
      <c r="W39" s="208">
        <f aca="true" t="shared" si="165" ref="W39:W45">F39-O39-Q39-T39</f>
        <v>0</v>
      </c>
      <c r="X39" s="208">
        <f aca="true" t="shared" si="166" ref="X39:X45">G39-P39-R39-U39</f>
        <v>1878</v>
      </c>
      <c r="Y39" s="227">
        <f aca="true" t="shared" si="167" ref="Y39:Y45">AB39-Z39</f>
        <v>1878</v>
      </c>
      <c r="Z39" s="228"/>
      <c r="AA39" s="241"/>
      <c r="AB39" s="230">
        <f aca="true" t="shared" si="168" ref="AB39:AB45">W39+X39</f>
        <v>1878</v>
      </c>
      <c r="AD39" s="231"/>
      <c r="AE39" s="232">
        <f t="shared" si="16"/>
        <v>0</v>
      </c>
      <c r="AF39" s="231"/>
      <c r="AG39" s="232">
        <f t="shared" si="17"/>
        <v>1878</v>
      </c>
      <c r="AI39" s="269">
        <f t="shared" si="36"/>
        <v>28</v>
      </c>
      <c r="AJ39" s="294" t="s">
        <v>94</v>
      </c>
      <c r="AK39" s="295"/>
      <c r="AL39" s="295"/>
      <c r="AM39" s="296"/>
      <c r="AN39" s="297"/>
      <c r="AO39" s="177">
        <f aca="true" t="shared" si="169" ref="AO39:AO45">L39</f>
        <v>68085</v>
      </c>
      <c r="AP39" s="178">
        <f aca="true" t="shared" si="170" ref="AP39:AP45">IF(M39=0,"0",M39)</f>
        <v>42521</v>
      </c>
      <c r="AQ39" s="179">
        <f aca="true" t="shared" si="171" ref="AQ39:AQ45">N39</f>
        <v>1878</v>
      </c>
      <c r="AR39" s="208">
        <f t="shared" si="21"/>
        <v>1878</v>
      </c>
      <c r="AS39" s="319">
        <f aca="true" t="shared" si="172" ref="AS39:AS45">V39</f>
        <v>0</v>
      </c>
      <c r="AT39" s="320">
        <f aca="true" t="shared" si="173" ref="AT39:AT45">O39+P39+S39</f>
        <v>0</v>
      </c>
      <c r="AU39" s="321">
        <f t="shared" si="24"/>
        <v>0</v>
      </c>
      <c r="AV39" s="322">
        <f t="shared" si="149"/>
        <v>1878</v>
      </c>
      <c r="AW39" s="228">
        <f t="shared" si="150"/>
        <v>0</v>
      </c>
      <c r="AX39" s="230">
        <f t="shared" si="27"/>
        <v>1878</v>
      </c>
      <c r="AZ39" s="269">
        <f t="shared" si="151"/>
        <v>28</v>
      </c>
      <c r="BA39" s="294" t="str">
        <f t="shared" si="152"/>
        <v>CATENA HYGEIA UNIRII</v>
      </c>
      <c r="BB39" s="295"/>
      <c r="BC39" s="295"/>
      <c r="BD39" s="295"/>
      <c r="BE39" s="296"/>
      <c r="BF39" s="297"/>
      <c r="BG39" s="177">
        <f aca="true" t="shared" si="174" ref="BG39:BG45">D39</f>
        <v>68085</v>
      </c>
      <c r="BH39" s="178">
        <f aca="true" t="shared" si="175" ref="BH39:BH45">IF(E39=0,"0",E39)</f>
        <v>42521</v>
      </c>
      <c r="BI39" s="321">
        <f t="shared" si="32"/>
        <v>0</v>
      </c>
      <c r="BJ39" s="338">
        <f t="shared" si="33"/>
        <v>0</v>
      </c>
    </row>
    <row r="40" spans="1:62" s="77" customFormat="1" ht="12.75">
      <c r="A40" s="108">
        <f t="shared" si="122"/>
        <v>29</v>
      </c>
      <c r="B40" s="114" t="str">
        <f t="shared" si="147"/>
        <v>CATENA HYGEIA ANDREI MURESANU</v>
      </c>
      <c r="C40" s="115" t="s">
        <v>93</v>
      </c>
      <c r="D40" s="115">
        <v>73101</v>
      </c>
      <c r="E40" s="116">
        <v>42521</v>
      </c>
      <c r="F40" s="117"/>
      <c r="G40" s="117">
        <v>1959.6</v>
      </c>
      <c r="H40" s="137">
        <f t="shared" si="157"/>
        <v>1959.6</v>
      </c>
      <c r="I40" s="175" t="str">
        <f aca="true" t="shared" si="176" ref="I40:I45">IF(H40=N40,"OK","ATENTIE")</f>
        <v>OK</v>
      </c>
      <c r="J40" s="181">
        <f t="shared" si="154"/>
        <v>29</v>
      </c>
      <c r="K40" s="114" t="str">
        <f t="shared" si="148"/>
        <v>CATENA HYGEIA ANDREI MURESANU</v>
      </c>
      <c r="L40" s="177">
        <f t="shared" si="158"/>
        <v>73101</v>
      </c>
      <c r="M40" s="178">
        <f t="shared" si="159"/>
        <v>42521</v>
      </c>
      <c r="N40" s="179">
        <f t="shared" si="160"/>
        <v>1959.6</v>
      </c>
      <c r="O40" s="180"/>
      <c r="P40" s="180"/>
      <c r="Q40" s="205">
        <f t="shared" si="161"/>
        <v>0</v>
      </c>
      <c r="R40" s="205">
        <f t="shared" si="162"/>
        <v>0</v>
      </c>
      <c r="S40" s="205">
        <f t="shared" si="163"/>
        <v>0</v>
      </c>
      <c r="T40" s="180"/>
      <c r="U40" s="213"/>
      <c r="V40" s="208">
        <f t="shared" si="164"/>
        <v>0</v>
      </c>
      <c r="W40" s="208">
        <f t="shared" si="165"/>
        <v>0</v>
      </c>
      <c r="X40" s="208">
        <f t="shared" si="166"/>
        <v>1959.6</v>
      </c>
      <c r="Y40" s="227">
        <f t="shared" si="167"/>
        <v>1959.6</v>
      </c>
      <c r="Z40" s="228"/>
      <c r="AA40" s="241"/>
      <c r="AB40" s="230">
        <f t="shared" si="168"/>
        <v>1959.6</v>
      </c>
      <c r="AD40" s="231"/>
      <c r="AE40" s="232">
        <f t="shared" si="16"/>
        <v>0</v>
      </c>
      <c r="AF40" s="231"/>
      <c r="AG40" s="232">
        <f t="shared" si="17"/>
        <v>1959.6</v>
      </c>
      <c r="AI40" s="269">
        <f t="shared" si="36"/>
        <v>29</v>
      </c>
      <c r="AJ40" s="294" t="s">
        <v>95</v>
      </c>
      <c r="AK40" s="295"/>
      <c r="AL40" s="295"/>
      <c r="AM40" s="296"/>
      <c r="AN40" s="297"/>
      <c r="AO40" s="177">
        <f t="shared" si="169"/>
        <v>73101</v>
      </c>
      <c r="AP40" s="178">
        <f t="shared" si="170"/>
        <v>42521</v>
      </c>
      <c r="AQ40" s="179">
        <f t="shared" si="171"/>
        <v>1959.6</v>
      </c>
      <c r="AR40" s="208">
        <f t="shared" si="21"/>
        <v>1959.6</v>
      </c>
      <c r="AS40" s="319">
        <f t="shared" si="172"/>
        <v>0</v>
      </c>
      <c r="AT40" s="320">
        <f t="shared" si="173"/>
        <v>0</v>
      </c>
      <c r="AU40" s="321">
        <f aca="true" t="shared" si="177" ref="AU40:AU50">Z40</f>
        <v>0</v>
      </c>
      <c r="AV40" s="322">
        <f t="shared" si="149"/>
        <v>1959.6</v>
      </c>
      <c r="AW40" s="228">
        <f t="shared" si="150"/>
        <v>0</v>
      </c>
      <c r="AX40" s="230">
        <f t="shared" si="27"/>
        <v>1959.6</v>
      </c>
      <c r="AZ40" s="269">
        <f t="shared" si="151"/>
        <v>29</v>
      </c>
      <c r="BA40" s="294" t="str">
        <f t="shared" si="152"/>
        <v>CATENA HYGEIA ANDREI MURESANU</v>
      </c>
      <c r="BB40" s="295"/>
      <c r="BC40" s="295"/>
      <c r="BD40" s="295"/>
      <c r="BE40" s="296"/>
      <c r="BF40" s="297"/>
      <c r="BG40" s="177">
        <f t="shared" si="174"/>
        <v>73101</v>
      </c>
      <c r="BH40" s="178">
        <f t="shared" si="175"/>
        <v>42521</v>
      </c>
      <c r="BI40" s="321">
        <f aca="true" t="shared" si="178" ref="BI40:BI45">BJ40</f>
        <v>0</v>
      </c>
      <c r="BJ40" s="338">
        <f t="shared" si="33"/>
        <v>0</v>
      </c>
    </row>
    <row r="41" spans="1:62" s="77" customFormat="1" ht="12.75">
      <c r="A41" s="108">
        <f t="shared" si="122"/>
        <v>30</v>
      </c>
      <c r="B41" s="114" t="str">
        <f t="shared" si="147"/>
        <v>CATENA HYGEIA BUC.32</v>
      </c>
      <c r="C41" s="115" t="s">
        <v>93</v>
      </c>
      <c r="D41" s="115">
        <v>93030</v>
      </c>
      <c r="E41" s="116">
        <v>42521</v>
      </c>
      <c r="F41" s="117"/>
      <c r="G41" s="117">
        <v>1800</v>
      </c>
      <c r="H41" s="137">
        <f t="shared" si="157"/>
        <v>1800</v>
      </c>
      <c r="I41" s="175" t="str">
        <f t="shared" si="176"/>
        <v>OK</v>
      </c>
      <c r="J41" s="181">
        <f t="shared" si="154"/>
        <v>30</v>
      </c>
      <c r="K41" s="114" t="str">
        <f t="shared" si="148"/>
        <v>CATENA HYGEIA BUC.32</v>
      </c>
      <c r="L41" s="177">
        <f t="shared" si="158"/>
        <v>93030</v>
      </c>
      <c r="M41" s="178">
        <f t="shared" si="159"/>
        <v>42521</v>
      </c>
      <c r="N41" s="179">
        <f t="shared" si="160"/>
        <v>1800</v>
      </c>
      <c r="O41" s="180"/>
      <c r="P41" s="180"/>
      <c r="Q41" s="205">
        <f t="shared" si="161"/>
        <v>0</v>
      </c>
      <c r="R41" s="205">
        <f t="shared" si="162"/>
        <v>0</v>
      </c>
      <c r="S41" s="205">
        <f t="shared" si="163"/>
        <v>0</v>
      </c>
      <c r="T41" s="180"/>
      <c r="U41" s="206"/>
      <c r="V41" s="208">
        <f t="shared" si="164"/>
        <v>0</v>
      </c>
      <c r="W41" s="208">
        <f t="shared" si="165"/>
        <v>0</v>
      </c>
      <c r="X41" s="208">
        <f t="shared" si="166"/>
        <v>1800</v>
      </c>
      <c r="Y41" s="227">
        <f t="shared" si="167"/>
        <v>1800</v>
      </c>
      <c r="Z41" s="228"/>
      <c r="AA41" s="241"/>
      <c r="AB41" s="230">
        <f t="shared" si="168"/>
        <v>1800</v>
      </c>
      <c r="AD41" s="231"/>
      <c r="AE41" s="232">
        <f t="shared" si="16"/>
        <v>0</v>
      </c>
      <c r="AF41" s="231"/>
      <c r="AG41" s="232">
        <f t="shared" si="17"/>
        <v>1800</v>
      </c>
      <c r="AI41" s="269">
        <f t="shared" si="36"/>
        <v>30</v>
      </c>
      <c r="AJ41" s="294" t="s">
        <v>96</v>
      </c>
      <c r="AK41" s="295"/>
      <c r="AL41" s="295"/>
      <c r="AM41" s="296"/>
      <c r="AN41" s="297"/>
      <c r="AO41" s="177">
        <f t="shared" si="169"/>
        <v>93030</v>
      </c>
      <c r="AP41" s="178">
        <f t="shared" si="170"/>
        <v>42521</v>
      </c>
      <c r="AQ41" s="179">
        <f t="shared" si="171"/>
        <v>1800</v>
      </c>
      <c r="AR41" s="208">
        <f t="shared" si="21"/>
        <v>1800</v>
      </c>
      <c r="AS41" s="319">
        <f t="shared" si="172"/>
        <v>0</v>
      </c>
      <c r="AT41" s="320">
        <f t="shared" si="173"/>
        <v>0</v>
      </c>
      <c r="AU41" s="321">
        <f t="shared" si="177"/>
        <v>0</v>
      </c>
      <c r="AV41" s="322">
        <f t="shared" si="149"/>
        <v>1800</v>
      </c>
      <c r="AW41" s="228">
        <f t="shared" si="150"/>
        <v>0</v>
      </c>
      <c r="AX41" s="230">
        <f t="shared" si="27"/>
        <v>1800</v>
      </c>
      <c r="AZ41" s="269">
        <f t="shared" si="151"/>
        <v>30</v>
      </c>
      <c r="BA41" s="294" t="str">
        <f t="shared" si="152"/>
        <v>CATENA HYGEIA BUC.32</v>
      </c>
      <c r="BB41" s="295"/>
      <c r="BC41" s="295"/>
      <c r="BD41" s="295"/>
      <c r="BE41" s="296"/>
      <c r="BF41" s="297"/>
      <c r="BG41" s="177">
        <f t="shared" si="174"/>
        <v>93030</v>
      </c>
      <c r="BH41" s="178">
        <f t="shared" si="175"/>
        <v>42521</v>
      </c>
      <c r="BI41" s="321">
        <f t="shared" si="178"/>
        <v>0</v>
      </c>
      <c r="BJ41" s="338">
        <f t="shared" si="33"/>
        <v>0</v>
      </c>
    </row>
    <row r="42" spans="1:62" s="77" customFormat="1" ht="12.75">
      <c r="A42" s="108">
        <f t="shared" si="122"/>
        <v>31</v>
      </c>
      <c r="B42" s="114" t="str">
        <f t="shared" si="147"/>
        <v>CATENA HYGEIA BS GUTINULUI</v>
      </c>
      <c r="C42" s="115" t="s">
        <v>93</v>
      </c>
      <c r="D42" s="115">
        <v>71084</v>
      </c>
      <c r="E42" s="116">
        <v>42521</v>
      </c>
      <c r="F42" s="117">
        <v>360</v>
      </c>
      <c r="G42" s="117">
        <v>1437.6</v>
      </c>
      <c r="H42" s="137">
        <f t="shared" si="157"/>
        <v>1797.6</v>
      </c>
      <c r="I42" s="175" t="str">
        <f t="shared" si="176"/>
        <v>OK</v>
      </c>
      <c r="J42" s="181">
        <f t="shared" si="154"/>
        <v>31</v>
      </c>
      <c r="K42" s="114" t="str">
        <f t="shared" si="148"/>
        <v>CATENA HYGEIA BS GUTINULUI</v>
      </c>
      <c r="L42" s="177">
        <f t="shared" si="158"/>
        <v>71084</v>
      </c>
      <c r="M42" s="178">
        <f t="shared" si="159"/>
        <v>42521</v>
      </c>
      <c r="N42" s="179">
        <f t="shared" si="160"/>
        <v>1797.6</v>
      </c>
      <c r="O42" s="180"/>
      <c r="P42" s="180"/>
      <c r="Q42" s="205">
        <f t="shared" si="161"/>
        <v>0</v>
      </c>
      <c r="R42" s="205">
        <f t="shared" si="162"/>
        <v>0</v>
      </c>
      <c r="S42" s="205">
        <f t="shared" si="163"/>
        <v>0</v>
      </c>
      <c r="T42" s="180"/>
      <c r="U42" s="206"/>
      <c r="V42" s="208">
        <f t="shared" si="164"/>
        <v>0</v>
      </c>
      <c r="W42" s="208">
        <f t="shared" si="165"/>
        <v>360</v>
      </c>
      <c r="X42" s="208">
        <f t="shared" si="166"/>
        <v>1437.6</v>
      </c>
      <c r="Y42" s="227">
        <f t="shared" si="167"/>
        <v>1797.6</v>
      </c>
      <c r="Z42" s="228"/>
      <c r="AA42" s="241"/>
      <c r="AB42" s="230">
        <f t="shared" si="168"/>
        <v>1797.6</v>
      </c>
      <c r="AD42" s="231"/>
      <c r="AE42" s="232">
        <f t="shared" si="16"/>
        <v>360</v>
      </c>
      <c r="AF42" s="231"/>
      <c r="AG42" s="232">
        <f t="shared" si="17"/>
        <v>1437.6</v>
      </c>
      <c r="AI42" s="269">
        <f t="shared" si="36"/>
        <v>31</v>
      </c>
      <c r="AJ42" s="294" t="s">
        <v>97</v>
      </c>
      <c r="AK42" s="295"/>
      <c r="AL42" s="295"/>
      <c r="AM42" s="296"/>
      <c r="AN42" s="297"/>
      <c r="AO42" s="177">
        <f t="shared" si="169"/>
        <v>71084</v>
      </c>
      <c r="AP42" s="178">
        <f t="shared" si="170"/>
        <v>42521</v>
      </c>
      <c r="AQ42" s="179">
        <f t="shared" si="171"/>
        <v>1797.6</v>
      </c>
      <c r="AR42" s="208">
        <f t="shared" si="21"/>
        <v>1797.6</v>
      </c>
      <c r="AS42" s="319">
        <f t="shared" si="172"/>
        <v>0</v>
      </c>
      <c r="AT42" s="320">
        <f t="shared" si="173"/>
        <v>0</v>
      </c>
      <c r="AU42" s="321">
        <f t="shared" si="177"/>
        <v>0</v>
      </c>
      <c r="AV42" s="322">
        <f t="shared" si="149"/>
        <v>1797.6</v>
      </c>
      <c r="AW42" s="228">
        <f t="shared" si="150"/>
        <v>0</v>
      </c>
      <c r="AX42" s="230">
        <f t="shared" si="27"/>
        <v>1797.6</v>
      </c>
      <c r="AZ42" s="269">
        <f t="shared" si="151"/>
        <v>31</v>
      </c>
      <c r="BA42" s="294" t="str">
        <f t="shared" si="152"/>
        <v>CATENA HYGEIA BS GUTINULUI</v>
      </c>
      <c r="BB42" s="295"/>
      <c r="BC42" s="295"/>
      <c r="BD42" s="295"/>
      <c r="BE42" s="296"/>
      <c r="BF42" s="297"/>
      <c r="BG42" s="177">
        <f t="shared" si="174"/>
        <v>71084</v>
      </c>
      <c r="BH42" s="178">
        <f t="shared" si="175"/>
        <v>42521</v>
      </c>
      <c r="BI42" s="321">
        <f t="shared" si="178"/>
        <v>0</v>
      </c>
      <c r="BJ42" s="338">
        <f t="shared" si="33"/>
        <v>0</v>
      </c>
    </row>
    <row r="43" spans="1:62" s="77" customFormat="1" ht="12.75">
      <c r="A43" s="108">
        <f t="shared" si="122"/>
        <v>32</v>
      </c>
      <c r="B43" s="114" t="str">
        <f t="shared" si="147"/>
        <v>CATENA HYGEIA BORSA INDEPENDENTEI</v>
      </c>
      <c r="C43" s="115" t="s">
        <v>93</v>
      </c>
      <c r="D43" s="115">
        <v>69066</v>
      </c>
      <c r="E43" s="116">
        <v>42521</v>
      </c>
      <c r="F43" s="117"/>
      <c r="G43" s="117">
        <v>960</v>
      </c>
      <c r="H43" s="137">
        <f t="shared" si="157"/>
        <v>960</v>
      </c>
      <c r="I43" s="175" t="str">
        <f t="shared" si="176"/>
        <v>OK</v>
      </c>
      <c r="J43" s="181">
        <f t="shared" si="154"/>
        <v>32</v>
      </c>
      <c r="K43" s="114" t="str">
        <f t="shared" si="148"/>
        <v>CATENA HYGEIA BORSA INDEPENDENTEI</v>
      </c>
      <c r="L43" s="177">
        <f t="shared" si="158"/>
        <v>69066</v>
      </c>
      <c r="M43" s="178">
        <f t="shared" si="159"/>
        <v>42521</v>
      </c>
      <c r="N43" s="179">
        <f t="shared" si="160"/>
        <v>960</v>
      </c>
      <c r="O43" s="180"/>
      <c r="P43" s="180"/>
      <c r="Q43" s="205">
        <f t="shared" si="161"/>
        <v>0</v>
      </c>
      <c r="R43" s="205">
        <f t="shared" si="162"/>
        <v>0</v>
      </c>
      <c r="S43" s="205">
        <f t="shared" si="163"/>
        <v>0</v>
      </c>
      <c r="T43" s="180"/>
      <c r="U43" s="217"/>
      <c r="V43" s="208">
        <f t="shared" si="164"/>
        <v>0</v>
      </c>
      <c r="W43" s="208">
        <f t="shared" si="165"/>
        <v>0</v>
      </c>
      <c r="X43" s="208">
        <f t="shared" si="166"/>
        <v>960</v>
      </c>
      <c r="Y43" s="227">
        <f t="shared" si="167"/>
        <v>960</v>
      </c>
      <c r="Z43" s="228"/>
      <c r="AA43" s="241"/>
      <c r="AB43" s="230">
        <f t="shared" si="168"/>
        <v>960</v>
      </c>
      <c r="AD43" s="231"/>
      <c r="AE43" s="232">
        <f t="shared" si="16"/>
        <v>0</v>
      </c>
      <c r="AF43" s="231"/>
      <c r="AG43" s="232">
        <f t="shared" si="17"/>
        <v>960</v>
      </c>
      <c r="AI43" s="269">
        <f t="shared" si="36"/>
        <v>32</v>
      </c>
      <c r="AJ43" s="294" t="s">
        <v>98</v>
      </c>
      <c r="AK43" s="295"/>
      <c r="AL43" s="295"/>
      <c r="AM43" s="296"/>
      <c r="AN43" s="297"/>
      <c r="AO43" s="177">
        <f t="shared" si="169"/>
        <v>69066</v>
      </c>
      <c r="AP43" s="178">
        <f t="shared" si="170"/>
        <v>42521</v>
      </c>
      <c r="AQ43" s="179">
        <f t="shared" si="171"/>
        <v>960</v>
      </c>
      <c r="AR43" s="208">
        <f t="shared" si="21"/>
        <v>960</v>
      </c>
      <c r="AS43" s="319">
        <f t="shared" si="172"/>
        <v>0</v>
      </c>
      <c r="AT43" s="320">
        <f t="shared" si="173"/>
        <v>0</v>
      </c>
      <c r="AU43" s="321">
        <f t="shared" si="177"/>
        <v>0</v>
      </c>
      <c r="AV43" s="322">
        <f t="shared" si="149"/>
        <v>960</v>
      </c>
      <c r="AW43" s="228">
        <f t="shared" si="150"/>
        <v>0</v>
      </c>
      <c r="AX43" s="230">
        <f t="shared" si="27"/>
        <v>960</v>
      </c>
      <c r="AZ43" s="269">
        <f t="shared" si="151"/>
        <v>32</v>
      </c>
      <c r="BA43" s="294" t="str">
        <f t="shared" si="152"/>
        <v>CATENA HYGEIA BORSA INDEPENDENTEI</v>
      </c>
      <c r="BB43" s="295"/>
      <c r="BC43" s="295"/>
      <c r="BD43" s="295"/>
      <c r="BE43" s="296"/>
      <c r="BF43" s="297"/>
      <c r="BG43" s="177">
        <f t="shared" si="174"/>
        <v>69066</v>
      </c>
      <c r="BH43" s="178">
        <f t="shared" si="175"/>
        <v>42521</v>
      </c>
      <c r="BI43" s="321">
        <f t="shared" si="178"/>
        <v>0</v>
      </c>
      <c r="BJ43" s="338">
        <f t="shared" si="33"/>
        <v>0</v>
      </c>
    </row>
    <row r="44" spans="1:62" s="77" customFormat="1" ht="12.75">
      <c r="A44" s="108">
        <f t="shared" si="122"/>
        <v>33</v>
      </c>
      <c r="B44" s="114" t="str">
        <f t="shared" si="147"/>
        <v>CATENA HYGEIA BORSA VICTORIEI</v>
      </c>
      <c r="C44" s="115" t="s">
        <v>93</v>
      </c>
      <c r="D44" s="115">
        <v>70075</v>
      </c>
      <c r="E44" s="116">
        <v>42521</v>
      </c>
      <c r="F44" s="117"/>
      <c r="G44" s="117">
        <v>1680</v>
      </c>
      <c r="H44" s="137">
        <f t="shared" si="157"/>
        <v>1680</v>
      </c>
      <c r="I44" s="175" t="str">
        <f t="shared" si="176"/>
        <v>OK</v>
      </c>
      <c r="J44" s="181">
        <f t="shared" si="154"/>
        <v>33</v>
      </c>
      <c r="K44" s="114" t="str">
        <f t="shared" si="148"/>
        <v>CATENA HYGEIA BORSA VICTORIEI</v>
      </c>
      <c r="L44" s="177">
        <f t="shared" si="158"/>
        <v>70075</v>
      </c>
      <c r="M44" s="178">
        <f t="shared" si="159"/>
        <v>42521</v>
      </c>
      <c r="N44" s="179">
        <f t="shared" si="160"/>
        <v>1680</v>
      </c>
      <c r="O44" s="180"/>
      <c r="P44" s="180"/>
      <c r="Q44" s="205">
        <f t="shared" si="161"/>
        <v>0</v>
      </c>
      <c r="R44" s="205">
        <f t="shared" si="162"/>
        <v>0</v>
      </c>
      <c r="S44" s="205">
        <f t="shared" si="163"/>
        <v>0</v>
      </c>
      <c r="T44" s="180"/>
      <c r="U44" s="213"/>
      <c r="V44" s="208">
        <f t="shared" si="164"/>
        <v>0</v>
      </c>
      <c r="W44" s="208">
        <f t="shared" si="165"/>
        <v>0</v>
      </c>
      <c r="X44" s="208">
        <f t="shared" si="166"/>
        <v>1680</v>
      </c>
      <c r="Y44" s="227">
        <f t="shared" si="167"/>
        <v>1680</v>
      </c>
      <c r="Z44" s="228"/>
      <c r="AA44" s="241"/>
      <c r="AB44" s="230">
        <f t="shared" si="168"/>
        <v>1680</v>
      </c>
      <c r="AD44" s="231"/>
      <c r="AE44" s="232">
        <f t="shared" si="16"/>
        <v>0</v>
      </c>
      <c r="AF44" s="231"/>
      <c r="AG44" s="232">
        <f t="shared" si="17"/>
        <v>1680</v>
      </c>
      <c r="AI44" s="269">
        <f t="shared" si="36"/>
        <v>33</v>
      </c>
      <c r="AJ44" s="294" t="s">
        <v>99</v>
      </c>
      <c r="AK44" s="295"/>
      <c r="AL44" s="295"/>
      <c r="AM44" s="296"/>
      <c r="AN44" s="297"/>
      <c r="AO44" s="177">
        <f t="shared" si="169"/>
        <v>70075</v>
      </c>
      <c r="AP44" s="178">
        <f t="shared" si="170"/>
        <v>42521</v>
      </c>
      <c r="AQ44" s="179">
        <f t="shared" si="171"/>
        <v>1680</v>
      </c>
      <c r="AR44" s="208">
        <f t="shared" si="21"/>
        <v>1680</v>
      </c>
      <c r="AS44" s="319">
        <f t="shared" si="172"/>
        <v>0</v>
      </c>
      <c r="AT44" s="320">
        <f t="shared" si="173"/>
        <v>0</v>
      </c>
      <c r="AU44" s="321">
        <f t="shared" si="177"/>
        <v>0</v>
      </c>
      <c r="AV44" s="322">
        <f t="shared" si="149"/>
        <v>1680</v>
      </c>
      <c r="AW44" s="228">
        <f t="shared" si="150"/>
        <v>0</v>
      </c>
      <c r="AX44" s="230">
        <f t="shared" si="27"/>
        <v>1680</v>
      </c>
      <c r="AZ44" s="269">
        <f t="shared" si="151"/>
        <v>33</v>
      </c>
      <c r="BA44" s="294" t="str">
        <f t="shared" si="152"/>
        <v>CATENA HYGEIA BORSA VICTORIEI</v>
      </c>
      <c r="BB44" s="295"/>
      <c r="BC44" s="295"/>
      <c r="BD44" s="295"/>
      <c r="BE44" s="296"/>
      <c r="BF44" s="297"/>
      <c r="BG44" s="177">
        <f t="shared" si="174"/>
        <v>70075</v>
      </c>
      <c r="BH44" s="178">
        <f t="shared" si="175"/>
        <v>42521</v>
      </c>
      <c r="BI44" s="321">
        <f t="shared" si="178"/>
        <v>0</v>
      </c>
      <c r="BJ44" s="338">
        <f t="shared" si="33"/>
        <v>0</v>
      </c>
    </row>
    <row r="45" spans="1:62" s="77" customFormat="1" ht="12.75">
      <c r="A45" s="108">
        <f t="shared" si="122"/>
        <v>34</v>
      </c>
      <c r="B45" s="114" t="str">
        <f aca="true" t="shared" si="179" ref="B45:B50">AJ45</f>
        <v>CATENA HYGEIA VISEU DE SUS</v>
      </c>
      <c r="C45" s="115" t="s">
        <v>93</v>
      </c>
      <c r="D45" s="115">
        <v>72082</v>
      </c>
      <c r="E45" s="116">
        <v>42521</v>
      </c>
      <c r="F45" s="117"/>
      <c r="G45" s="117">
        <v>2280</v>
      </c>
      <c r="H45" s="137">
        <f t="shared" si="157"/>
        <v>2280</v>
      </c>
      <c r="I45" s="175" t="str">
        <f t="shared" si="176"/>
        <v>OK</v>
      </c>
      <c r="J45" s="181">
        <f t="shared" si="154"/>
        <v>34</v>
      </c>
      <c r="K45" s="114" t="str">
        <f aca="true" t="shared" si="180" ref="K45:K50">AJ45</f>
        <v>CATENA HYGEIA VISEU DE SUS</v>
      </c>
      <c r="L45" s="177">
        <f t="shared" si="158"/>
        <v>72082</v>
      </c>
      <c r="M45" s="178">
        <f t="shared" si="159"/>
        <v>42521</v>
      </c>
      <c r="N45" s="179">
        <f t="shared" si="160"/>
        <v>2280</v>
      </c>
      <c r="O45" s="180"/>
      <c r="P45" s="180"/>
      <c r="Q45" s="205">
        <f t="shared" si="161"/>
        <v>0</v>
      </c>
      <c r="R45" s="205">
        <f t="shared" si="162"/>
        <v>0</v>
      </c>
      <c r="S45" s="205">
        <f t="shared" si="163"/>
        <v>0</v>
      </c>
      <c r="T45" s="180"/>
      <c r="U45" s="213"/>
      <c r="V45" s="208">
        <f t="shared" si="164"/>
        <v>0</v>
      </c>
      <c r="W45" s="208">
        <f t="shared" si="165"/>
        <v>0</v>
      </c>
      <c r="X45" s="208">
        <f t="shared" si="166"/>
        <v>2280</v>
      </c>
      <c r="Y45" s="227">
        <f t="shared" si="167"/>
        <v>2280</v>
      </c>
      <c r="Z45" s="228"/>
      <c r="AA45" s="241"/>
      <c r="AB45" s="230">
        <f t="shared" si="168"/>
        <v>2280</v>
      </c>
      <c r="AD45" s="231"/>
      <c r="AE45" s="232">
        <f t="shared" si="16"/>
        <v>0</v>
      </c>
      <c r="AF45" s="231"/>
      <c r="AG45" s="232">
        <f t="shared" si="17"/>
        <v>2280</v>
      </c>
      <c r="AI45" s="269">
        <f t="shared" si="36"/>
        <v>34</v>
      </c>
      <c r="AJ45" s="294" t="s">
        <v>100</v>
      </c>
      <c r="AK45" s="295"/>
      <c r="AL45" s="295"/>
      <c r="AM45" s="296"/>
      <c r="AN45" s="297"/>
      <c r="AO45" s="177">
        <f t="shared" si="169"/>
        <v>72082</v>
      </c>
      <c r="AP45" s="178">
        <f t="shared" si="170"/>
        <v>42521</v>
      </c>
      <c r="AQ45" s="179">
        <f t="shared" si="171"/>
        <v>2280</v>
      </c>
      <c r="AR45" s="208">
        <f t="shared" si="21"/>
        <v>2280</v>
      </c>
      <c r="AS45" s="319">
        <f t="shared" si="172"/>
        <v>0</v>
      </c>
      <c r="AT45" s="320">
        <f t="shared" si="173"/>
        <v>0</v>
      </c>
      <c r="AU45" s="321">
        <f t="shared" si="177"/>
        <v>0</v>
      </c>
      <c r="AV45" s="322">
        <f aca="true" t="shared" si="181" ref="AV45:AW50">Y45</f>
        <v>2280</v>
      </c>
      <c r="AW45" s="228">
        <f t="shared" si="181"/>
        <v>0</v>
      </c>
      <c r="AX45" s="230">
        <f t="shared" si="27"/>
        <v>2280</v>
      </c>
      <c r="AZ45" s="269">
        <f t="shared" si="151"/>
        <v>34</v>
      </c>
      <c r="BA45" s="294" t="str">
        <f aca="true" t="shared" si="182" ref="BA45:BA50">AJ45</f>
        <v>CATENA HYGEIA VISEU DE SUS</v>
      </c>
      <c r="BB45" s="295"/>
      <c r="BC45" s="295"/>
      <c r="BD45" s="295"/>
      <c r="BE45" s="296"/>
      <c r="BF45" s="297"/>
      <c r="BG45" s="177">
        <f t="shared" si="174"/>
        <v>72082</v>
      </c>
      <c r="BH45" s="178">
        <f t="shared" si="175"/>
        <v>42521</v>
      </c>
      <c r="BI45" s="321">
        <f t="shared" si="178"/>
        <v>0</v>
      </c>
      <c r="BJ45" s="338">
        <f aca="true" t="shared" si="183" ref="BJ45:BJ50">Z45</f>
        <v>0</v>
      </c>
    </row>
    <row r="46" spans="1:62" s="78" customFormat="1" ht="13.5">
      <c r="A46" s="108">
        <f aca="true" t="shared" si="184" ref="A46:A63">AI46</f>
        <v>35</v>
      </c>
      <c r="B46" s="119" t="str">
        <f t="shared" si="179"/>
        <v>TOTAL CATENA HYGEIA</v>
      </c>
      <c r="C46" s="138"/>
      <c r="D46" s="139"/>
      <c r="E46" s="122"/>
      <c r="F46" s="124">
        <f aca="true" t="shared" si="185" ref="F46:H46">SUM(F39:F45)</f>
        <v>360</v>
      </c>
      <c r="G46" s="124">
        <f t="shared" si="185"/>
        <v>11995.2</v>
      </c>
      <c r="H46" s="140">
        <f t="shared" si="185"/>
        <v>12355.2</v>
      </c>
      <c r="I46" s="175" t="str">
        <f aca="true" t="shared" si="186" ref="I46:I61">IF(H46=N46,"OK","ATENTIE")</f>
        <v>OK</v>
      </c>
      <c r="J46" s="181">
        <f t="shared" si="154"/>
        <v>35</v>
      </c>
      <c r="K46" s="119" t="str">
        <f t="shared" si="180"/>
        <v>TOTAL CATENA HYGEIA</v>
      </c>
      <c r="L46" s="193"/>
      <c r="M46" s="194"/>
      <c r="N46" s="195">
        <f aca="true" t="shared" si="187" ref="N46:Z46">SUM(N39:N45)</f>
        <v>12355.2</v>
      </c>
      <c r="O46" s="195">
        <f t="shared" si="187"/>
        <v>0</v>
      </c>
      <c r="P46" s="195">
        <f t="shared" si="187"/>
        <v>0</v>
      </c>
      <c r="Q46" s="195">
        <f t="shared" si="187"/>
        <v>0</v>
      </c>
      <c r="R46" s="195">
        <f t="shared" si="187"/>
        <v>0</v>
      </c>
      <c r="S46" s="195">
        <f t="shared" si="187"/>
        <v>0</v>
      </c>
      <c r="T46" s="195">
        <f t="shared" si="187"/>
        <v>0</v>
      </c>
      <c r="U46" s="195">
        <f t="shared" si="187"/>
        <v>0</v>
      </c>
      <c r="V46" s="195">
        <f t="shared" si="187"/>
        <v>0</v>
      </c>
      <c r="W46" s="195">
        <f t="shared" si="187"/>
        <v>360</v>
      </c>
      <c r="X46" s="195">
        <f t="shared" si="187"/>
        <v>11995.2</v>
      </c>
      <c r="Y46" s="242">
        <f t="shared" si="187"/>
        <v>12355.2</v>
      </c>
      <c r="Z46" s="243">
        <f t="shared" si="187"/>
        <v>0</v>
      </c>
      <c r="AA46" s="244"/>
      <c r="AB46" s="245">
        <f>SUM(AB39:AB45)</f>
        <v>12355.2</v>
      </c>
      <c r="AD46" s="231"/>
      <c r="AE46" s="232">
        <f t="shared" si="16"/>
        <v>360</v>
      </c>
      <c r="AF46" s="231"/>
      <c r="AG46" s="232">
        <f t="shared" si="17"/>
        <v>11995.2</v>
      </c>
      <c r="AI46" s="269">
        <f t="shared" si="36"/>
        <v>35</v>
      </c>
      <c r="AJ46" s="298" t="s">
        <v>101</v>
      </c>
      <c r="AK46" s="299"/>
      <c r="AL46" s="299"/>
      <c r="AM46" s="300"/>
      <c r="AN46" s="300"/>
      <c r="AO46" s="323"/>
      <c r="AP46" s="324"/>
      <c r="AQ46" s="325">
        <f aca="true" t="shared" si="188" ref="AQ46:AT46">SUM(AQ39:AQ45)</f>
        <v>12355.2</v>
      </c>
      <c r="AR46" s="325">
        <f t="shared" si="188"/>
        <v>12355.2</v>
      </c>
      <c r="AS46" s="325">
        <f t="shared" si="188"/>
        <v>0</v>
      </c>
      <c r="AT46" s="326">
        <f t="shared" si="188"/>
        <v>0</v>
      </c>
      <c r="AU46" s="327">
        <f t="shared" si="177"/>
        <v>0</v>
      </c>
      <c r="AV46" s="328">
        <f t="shared" si="181"/>
        <v>12355.2</v>
      </c>
      <c r="AW46" s="336">
        <f t="shared" si="181"/>
        <v>0</v>
      </c>
      <c r="AX46" s="337">
        <f>SUM(AX39:AX45)</f>
        <v>12355.2</v>
      </c>
      <c r="AZ46" s="269">
        <f t="shared" si="151"/>
        <v>35</v>
      </c>
      <c r="BA46" s="298" t="str">
        <f t="shared" si="182"/>
        <v>TOTAL CATENA HYGEIA</v>
      </c>
      <c r="BB46" s="299"/>
      <c r="BC46" s="299"/>
      <c r="BD46" s="299"/>
      <c r="BE46" s="300"/>
      <c r="BF46" s="300"/>
      <c r="BG46" s="323"/>
      <c r="BH46" s="324"/>
      <c r="BI46" s="327">
        <f aca="true" t="shared" si="189" ref="BI46:BI61">BJ46</f>
        <v>0</v>
      </c>
      <c r="BJ46" s="339">
        <f t="shared" si="183"/>
        <v>0</v>
      </c>
    </row>
    <row r="47" spans="1:62" s="77" customFormat="1" ht="12.75">
      <c r="A47" s="108">
        <f t="shared" si="184"/>
        <v>36</v>
      </c>
      <c r="B47" s="114" t="str">
        <f t="shared" si="179"/>
        <v>CATENA BM (B-DUL BUCURESTI 6)</v>
      </c>
      <c r="C47" s="128" t="s">
        <v>102</v>
      </c>
      <c r="D47" s="128">
        <v>16088</v>
      </c>
      <c r="E47" s="129">
        <v>42521</v>
      </c>
      <c r="F47" s="131"/>
      <c r="G47" s="131">
        <v>1279.2</v>
      </c>
      <c r="H47" s="137">
        <f aca="true" t="shared" si="190" ref="H47:H50">F47+G47</f>
        <v>1279.2</v>
      </c>
      <c r="I47" s="175" t="str">
        <f t="shared" si="186"/>
        <v>OK</v>
      </c>
      <c r="J47" s="181">
        <f t="shared" si="154"/>
        <v>36</v>
      </c>
      <c r="K47" s="114" t="str">
        <f t="shared" si="180"/>
        <v>CATENA BM (B-DUL BUCURESTI 6)</v>
      </c>
      <c r="L47" s="177">
        <f aca="true" t="shared" si="191" ref="L47:L50">D47</f>
        <v>16088</v>
      </c>
      <c r="M47" s="178">
        <f aca="true" t="shared" si="192" ref="M47:M50">IF(E47=0,"0",E47)</f>
        <v>42521</v>
      </c>
      <c r="N47" s="179">
        <f aca="true" t="shared" si="193" ref="N47:N50">H47</f>
        <v>1279.2</v>
      </c>
      <c r="O47" s="180"/>
      <c r="P47" s="180"/>
      <c r="Q47" s="205">
        <f aca="true" t="shared" si="194" ref="Q47:Q50">IF(F47-O47-T47-AE47&gt;0,F47-O47-T47-AE47,0)</f>
        <v>0</v>
      </c>
      <c r="R47" s="205">
        <f aca="true" t="shared" si="195" ref="R47:R50">IF(G47-P47-U47-AG47&gt;0,G47-P47-U47-AG47,0)</f>
        <v>0</v>
      </c>
      <c r="S47" s="205">
        <f aca="true" t="shared" si="196" ref="S47:S50">Q47+R47</f>
        <v>0</v>
      </c>
      <c r="T47" s="180"/>
      <c r="U47" s="213"/>
      <c r="V47" s="208">
        <f aca="true" t="shared" si="197" ref="V47:V50">T47+U47</f>
        <v>0</v>
      </c>
      <c r="W47" s="208">
        <f aca="true" t="shared" si="198" ref="W47:X50">F47-O47-Q47-T47</f>
        <v>0</v>
      </c>
      <c r="X47" s="208">
        <f t="shared" si="198"/>
        <v>1279.2</v>
      </c>
      <c r="Y47" s="227">
        <f aca="true" t="shared" si="199" ref="Y47:Y50">AB47-Z47</f>
        <v>1279.2</v>
      </c>
      <c r="Z47" s="228"/>
      <c r="AA47" s="241"/>
      <c r="AB47" s="230">
        <f aca="true" t="shared" si="200" ref="AB47:AB50">W47+X47</f>
        <v>1279.2</v>
      </c>
      <c r="AD47" s="231"/>
      <c r="AE47" s="232">
        <f t="shared" si="16"/>
        <v>0</v>
      </c>
      <c r="AF47" s="231"/>
      <c r="AG47" s="232">
        <f t="shared" si="17"/>
        <v>1279.2</v>
      </c>
      <c r="AI47" s="269">
        <f t="shared" si="36"/>
        <v>36</v>
      </c>
      <c r="AJ47" s="301" t="s">
        <v>103</v>
      </c>
      <c r="AK47" s="302"/>
      <c r="AL47" s="303"/>
      <c r="AM47" s="304"/>
      <c r="AN47" s="287"/>
      <c r="AO47" s="177">
        <f aca="true" t="shared" si="201" ref="AO47:AO50">L47</f>
        <v>16088</v>
      </c>
      <c r="AP47" s="178">
        <f aca="true" t="shared" si="202" ref="AP47:AP50">IF(M47=0,"0",M47)</f>
        <v>42521</v>
      </c>
      <c r="AQ47" s="179">
        <f aca="true" t="shared" si="203" ref="AQ47:AQ50">N47</f>
        <v>1279.2</v>
      </c>
      <c r="AR47" s="208">
        <f>AQ47-AS47</f>
        <v>1279.2</v>
      </c>
      <c r="AS47" s="319">
        <f aca="true" t="shared" si="204" ref="AS47:AW47">V47</f>
        <v>0</v>
      </c>
      <c r="AT47" s="320">
        <f aca="true" t="shared" si="205" ref="AT47:AT50">O47+P47+S47</f>
        <v>0</v>
      </c>
      <c r="AU47" s="321">
        <f t="shared" si="177"/>
        <v>0</v>
      </c>
      <c r="AV47" s="322">
        <f t="shared" si="204"/>
        <v>1279.2</v>
      </c>
      <c r="AW47" s="228">
        <f t="shared" si="204"/>
        <v>0</v>
      </c>
      <c r="AX47" s="230">
        <f>AR47-AT47</f>
        <v>1279.2</v>
      </c>
      <c r="AZ47" s="269">
        <f t="shared" si="151"/>
        <v>36</v>
      </c>
      <c r="BA47" s="301" t="str">
        <f t="shared" si="182"/>
        <v>CATENA BM (B-DUL BUCURESTI 6)</v>
      </c>
      <c r="BB47" s="302"/>
      <c r="BC47" s="302"/>
      <c r="BD47" s="303"/>
      <c r="BE47" s="304"/>
      <c r="BF47" s="287"/>
      <c r="BG47" s="177">
        <f aca="true" t="shared" si="206" ref="BG47:BG50">D47</f>
        <v>16088</v>
      </c>
      <c r="BH47" s="178">
        <f aca="true" t="shared" si="207" ref="BH47:BH50">IF(E47=0,"0",E47)</f>
        <v>42521</v>
      </c>
      <c r="BI47" s="321">
        <f t="shared" si="189"/>
        <v>0</v>
      </c>
      <c r="BJ47" s="338">
        <f t="shared" si="183"/>
        <v>0</v>
      </c>
    </row>
    <row r="48" spans="1:62" s="77" customFormat="1" ht="12.75">
      <c r="A48" s="108">
        <f t="shared" si="184"/>
        <v>37</v>
      </c>
      <c r="B48" s="114" t="str">
        <f t="shared" si="179"/>
        <v>CATENA BM (B-DUL BUCURESTI 23)</v>
      </c>
      <c r="C48" s="133" t="s">
        <v>102</v>
      </c>
      <c r="D48" s="133">
        <v>15080</v>
      </c>
      <c r="E48" s="134">
        <v>42521</v>
      </c>
      <c r="F48" s="136"/>
      <c r="G48" s="136">
        <v>2038.8</v>
      </c>
      <c r="H48" s="137">
        <f t="shared" si="190"/>
        <v>2038.8</v>
      </c>
      <c r="I48" s="175" t="str">
        <f t="shared" si="186"/>
        <v>OK</v>
      </c>
      <c r="J48" s="181">
        <f t="shared" si="154"/>
        <v>37</v>
      </c>
      <c r="K48" s="114" t="str">
        <f t="shared" si="180"/>
        <v>CATENA BM (B-DUL BUCURESTI 23)</v>
      </c>
      <c r="L48" s="177">
        <f t="shared" si="191"/>
        <v>15080</v>
      </c>
      <c r="M48" s="178">
        <f t="shared" si="192"/>
        <v>42521</v>
      </c>
      <c r="N48" s="179">
        <f t="shared" si="193"/>
        <v>2038.8</v>
      </c>
      <c r="O48" s="180"/>
      <c r="P48" s="180"/>
      <c r="Q48" s="205">
        <f t="shared" si="194"/>
        <v>0</v>
      </c>
      <c r="R48" s="205">
        <f t="shared" si="195"/>
        <v>0</v>
      </c>
      <c r="S48" s="205">
        <f t="shared" si="196"/>
        <v>0</v>
      </c>
      <c r="T48" s="180"/>
      <c r="U48" s="214"/>
      <c r="V48" s="208">
        <f t="shared" si="197"/>
        <v>0</v>
      </c>
      <c r="W48" s="208">
        <f t="shared" si="198"/>
        <v>0</v>
      </c>
      <c r="X48" s="208">
        <f t="shared" si="198"/>
        <v>2038.8</v>
      </c>
      <c r="Y48" s="227">
        <f t="shared" si="199"/>
        <v>2038.8</v>
      </c>
      <c r="Z48" s="228"/>
      <c r="AA48" s="241"/>
      <c r="AB48" s="230">
        <f t="shared" si="200"/>
        <v>2038.8</v>
      </c>
      <c r="AD48" s="231"/>
      <c r="AE48" s="232">
        <f t="shared" si="16"/>
        <v>0</v>
      </c>
      <c r="AF48" s="231"/>
      <c r="AG48" s="232">
        <f t="shared" si="17"/>
        <v>2038.8</v>
      </c>
      <c r="AI48" s="269">
        <f t="shared" si="36"/>
        <v>37</v>
      </c>
      <c r="AJ48" s="301" t="s">
        <v>104</v>
      </c>
      <c r="AK48" s="302"/>
      <c r="AL48" s="303"/>
      <c r="AM48" s="304"/>
      <c r="AN48" s="287"/>
      <c r="AO48" s="177">
        <f t="shared" si="201"/>
        <v>15080</v>
      </c>
      <c r="AP48" s="178">
        <f t="shared" si="202"/>
        <v>42521</v>
      </c>
      <c r="AQ48" s="179">
        <f t="shared" si="203"/>
        <v>2038.8</v>
      </c>
      <c r="AR48" s="208">
        <f>AQ48-AS48</f>
        <v>2038.8</v>
      </c>
      <c r="AS48" s="319">
        <f aca="true" t="shared" si="208" ref="AS48:AW48">V48</f>
        <v>0</v>
      </c>
      <c r="AT48" s="320">
        <f t="shared" si="205"/>
        <v>0</v>
      </c>
      <c r="AU48" s="321">
        <f t="shared" si="177"/>
        <v>0</v>
      </c>
      <c r="AV48" s="322">
        <f t="shared" si="208"/>
        <v>2038.8</v>
      </c>
      <c r="AW48" s="228">
        <f t="shared" si="208"/>
        <v>0</v>
      </c>
      <c r="AX48" s="230">
        <f>AR48-AT48</f>
        <v>2038.8</v>
      </c>
      <c r="AZ48" s="269">
        <f t="shared" si="151"/>
        <v>37</v>
      </c>
      <c r="BA48" s="301" t="str">
        <f t="shared" si="182"/>
        <v>CATENA BM (B-DUL BUCURESTI 23)</v>
      </c>
      <c r="BB48" s="302"/>
      <c r="BC48" s="302"/>
      <c r="BD48" s="303"/>
      <c r="BE48" s="304"/>
      <c r="BF48" s="287"/>
      <c r="BG48" s="177">
        <f t="shared" si="206"/>
        <v>15080</v>
      </c>
      <c r="BH48" s="178">
        <f t="shared" si="207"/>
        <v>42521</v>
      </c>
      <c r="BI48" s="321">
        <f t="shared" si="189"/>
        <v>0</v>
      </c>
      <c r="BJ48" s="338">
        <f t="shared" si="183"/>
        <v>0</v>
      </c>
    </row>
    <row r="49" spans="1:62" s="77" customFormat="1" ht="12.75">
      <c r="A49" s="108">
        <f t="shared" si="184"/>
        <v>38</v>
      </c>
      <c r="B49" s="114" t="str">
        <f t="shared" si="179"/>
        <v>CATENA BM (TRAIAN 25)</v>
      </c>
      <c r="C49" s="128" t="s">
        <v>102</v>
      </c>
      <c r="D49" s="128">
        <v>18105</v>
      </c>
      <c r="E49" s="129">
        <v>42521</v>
      </c>
      <c r="F49" s="131"/>
      <c r="G49" s="131">
        <v>1719.6</v>
      </c>
      <c r="H49" s="137">
        <f t="shared" si="190"/>
        <v>1719.6</v>
      </c>
      <c r="I49" s="175" t="str">
        <f t="shared" si="186"/>
        <v>OK</v>
      </c>
      <c r="J49" s="181">
        <f t="shared" si="154"/>
        <v>38</v>
      </c>
      <c r="K49" s="114" t="str">
        <f t="shared" si="180"/>
        <v>CATENA BM (TRAIAN 25)</v>
      </c>
      <c r="L49" s="177">
        <f t="shared" si="191"/>
        <v>18105</v>
      </c>
      <c r="M49" s="178">
        <f t="shared" si="192"/>
        <v>42521</v>
      </c>
      <c r="N49" s="179">
        <f t="shared" si="193"/>
        <v>1719.6</v>
      </c>
      <c r="O49" s="180"/>
      <c r="P49" s="180"/>
      <c r="Q49" s="205">
        <f t="shared" si="194"/>
        <v>0</v>
      </c>
      <c r="R49" s="205">
        <f t="shared" si="195"/>
        <v>0</v>
      </c>
      <c r="S49" s="205">
        <f t="shared" si="196"/>
        <v>0</v>
      </c>
      <c r="T49" s="180"/>
      <c r="U49" s="213"/>
      <c r="V49" s="208">
        <f t="shared" si="197"/>
        <v>0</v>
      </c>
      <c r="W49" s="208">
        <f t="shared" si="198"/>
        <v>0</v>
      </c>
      <c r="X49" s="208">
        <f t="shared" si="198"/>
        <v>1719.6</v>
      </c>
      <c r="Y49" s="227">
        <f t="shared" si="199"/>
        <v>1719.6</v>
      </c>
      <c r="Z49" s="228"/>
      <c r="AA49" s="241"/>
      <c r="AB49" s="230">
        <f t="shared" si="200"/>
        <v>1719.6</v>
      </c>
      <c r="AD49" s="231"/>
      <c r="AE49" s="232">
        <f t="shared" si="16"/>
        <v>0</v>
      </c>
      <c r="AF49" s="231"/>
      <c r="AG49" s="232">
        <f t="shared" si="17"/>
        <v>1719.6</v>
      </c>
      <c r="AI49" s="269">
        <f t="shared" si="36"/>
        <v>38</v>
      </c>
      <c r="AJ49" s="301" t="s">
        <v>105</v>
      </c>
      <c r="AK49" s="302"/>
      <c r="AL49" s="303"/>
      <c r="AM49" s="304"/>
      <c r="AN49" s="287"/>
      <c r="AO49" s="177">
        <f t="shared" si="201"/>
        <v>18105</v>
      </c>
      <c r="AP49" s="178">
        <f t="shared" si="202"/>
        <v>42521</v>
      </c>
      <c r="AQ49" s="179">
        <f t="shared" si="203"/>
        <v>1719.6</v>
      </c>
      <c r="AR49" s="208">
        <f aca="true" t="shared" si="209" ref="AR49:AR61">AQ49-AS49</f>
        <v>1719.6</v>
      </c>
      <c r="AS49" s="319">
        <f aca="true" t="shared" si="210" ref="AS49:AS53">V49</f>
        <v>0</v>
      </c>
      <c r="AT49" s="320">
        <f t="shared" si="205"/>
        <v>0</v>
      </c>
      <c r="AU49" s="321">
        <f t="shared" si="177"/>
        <v>0</v>
      </c>
      <c r="AV49" s="322">
        <f t="shared" si="181"/>
        <v>1719.6</v>
      </c>
      <c r="AW49" s="228">
        <f t="shared" si="181"/>
        <v>0</v>
      </c>
      <c r="AX49" s="230">
        <f aca="true" t="shared" si="211" ref="AX49:AX61">AR49-AT49</f>
        <v>1719.6</v>
      </c>
      <c r="AZ49" s="269">
        <f t="shared" si="151"/>
        <v>38</v>
      </c>
      <c r="BA49" s="301" t="str">
        <f t="shared" si="182"/>
        <v>CATENA BM (TRAIAN 25)</v>
      </c>
      <c r="BB49" s="302"/>
      <c r="BC49" s="302"/>
      <c r="BD49" s="303"/>
      <c r="BE49" s="304"/>
      <c r="BF49" s="287"/>
      <c r="BG49" s="177">
        <f t="shared" si="206"/>
        <v>18105</v>
      </c>
      <c r="BH49" s="178">
        <f t="shared" si="207"/>
        <v>42521</v>
      </c>
      <c r="BI49" s="321">
        <f t="shared" si="189"/>
        <v>0</v>
      </c>
      <c r="BJ49" s="338">
        <f t="shared" si="183"/>
        <v>0</v>
      </c>
    </row>
    <row r="50" spans="1:62" s="77" customFormat="1" ht="12.75">
      <c r="A50" s="108">
        <f t="shared" si="184"/>
        <v>39</v>
      </c>
      <c r="B50" s="114" t="str">
        <f t="shared" si="179"/>
        <v>CATENA SIGHET</v>
      </c>
      <c r="C50" s="133" t="s">
        <v>102</v>
      </c>
      <c r="D50" s="133">
        <v>17095</v>
      </c>
      <c r="E50" s="134">
        <v>42521</v>
      </c>
      <c r="F50" s="136"/>
      <c r="G50" s="136">
        <v>15828</v>
      </c>
      <c r="H50" s="137">
        <f t="shared" si="190"/>
        <v>15828</v>
      </c>
      <c r="I50" s="175" t="str">
        <f t="shared" si="186"/>
        <v>OK</v>
      </c>
      <c r="J50" s="181">
        <f t="shared" si="154"/>
        <v>39</v>
      </c>
      <c r="K50" s="114" t="str">
        <f t="shared" si="180"/>
        <v>CATENA SIGHET</v>
      </c>
      <c r="L50" s="177">
        <f t="shared" si="191"/>
        <v>17095</v>
      </c>
      <c r="M50" s="178">
        <f t="shared" si="192"/>
        <v>42521</v>
      </c>
      <c r="N50" s="179">
        <f t="shared" si="193"/>
        <v>15828</v>
      </c>
      <c r="O50" s="180"/>
      <c r="P50" s="180"/>
      <c r="Q50" s="205">
        <f t="shared" si="194"/>
        <v>0</v>
      </c>
      <c r="R50" s="205">
        <f t="shared" si="195"/>
        <v>0</v>
      </c>
      <c r="S50" s="205">
        <f t="shared" si="196"/>
        <v>0</v>
      </c>
      <c r="T50" s="180"/>
      <c r="U50" s="214"/>
      <c r="V50" s="208">
        <f t="shared" si="197"/>
        <v>0</v>
      </c>
      <c r="W50" s="208">
        <f t="shared" si="198"/>
        <v>0</v>
      </c>
      <c r="X50" s="208">
        <f t="shared" si="198"/>
        <v>15828</v>
      </c>
      <c r="Y50" s="227">
        <f t="shared" si="199"/>
        <v>15828</v>
      </c>
      <c r="Z50" s="228"/>
      <c r="AA50" s="241"/>
      <c r="AB50" s="230">
        <f t="shared" si="200"/>
        <v>15828</v>
      </c>
      <c r="AD50" s="231"/>
      <c r="AE50" s="232">
        <f t="shared" si="16"/>
        <v>0</v>
      </c>
      <c r="AF50" s="231"/>
      <c r="AG50" s="232">
        <f t="shared" si="17"/>
        <v>15828</v>
      </c>
      <c r="AI50" s="269">
        <f t="shared" si="36"/>
        <v>39</v>
      </c>
      <c r="AJ50" s="301" t="s">
        <v>106</v>
      </c>
      <c r="AK50" s="302"/>
      <c r="AL50" s="303"/>
      <c r="AM50" s="304"/>
      <c r="AN50" s="287"/>
      <c r="AO50" s="177">
        <f t="shared" si="201"/>
        <v>17095</v>
      </c>
      <c r="AP50" s="178">
        <f t="shared" si="202"/>
        <v>42521</v>
      </c>
      <c r="AQ50" s="179">
        <f t="shared" si="203"/>
        <v>15828</v>
      </c>
      <c r="AR50" s="208">
        <f t="shared" si="209"/>
        <v>15828</v>
      </c>
      <c r="AS50" s="319">
        <f t="shared" si="210"/>
        <v>0</v>
      </c>
      <c r="AT50" s="320">
        <f t="shared" si="205"/>
        <v>0</v>
      </c>
      <c r="AU50" s="321">
        <f t="shared" si="177"/>
        <v>0</v>
      </c>
      <c r="AV50" s="322">
        <f t="shared" si="181"/>
        <v>15828</v>
      </c>
      <c r="AW50" s="228">
        <f t="shared" si="181"/>
        <v>0</v>
      </c>
      <c r="AX50" s="230">
        <f t="shared" si="211"/>
        <v>15828</v>
      </c>
      <c r="AZ50" s="269">
        <f t="shared" si="151"/>
        <v>39</v>
      </c>
      <c r="BA50" s="301" t="str">
        <f t="shared" si="182"/>
        <v>CATENA SIGHET</v>
      </c>
      <c r="BB50" s="302"/>
      <c r="BC50" s="302"/>
      <c r="BD50" s="303"/>
      <c r="BE50" s="304"/>
      <c r="BF50" s="287"/>
      <c r="BG50" s="177">
        <f t="shared" si="206"/>
        <v>17095</v>
      </c>
      <c r="BH50" s="178">
        <f t="shared" si="207"/>
        <v>42521</v>
      </c>
      <c r="BI50" s="321">
        <f t="shared" si="189"/>
        <v>0</v>
      </c>
      <c r="BJ50" s="338">
        <f t="shared" si="183"/>
        <v>0</v>
      </c>
    </row>
    <row r="51" spans="1:62" s="78" customFormat="1" ht="13.5">
      <c r="A51" s="108">
        <f t="shared" si="184"/>
        <v>40</v>
      </c>
      <c r="B51" s="119" t="str">
        <f aca="true" t="shared" si="212" ref="B51:B61">AJ51</f>
        <v>TOTAL MED SERV UNITED</v>
      </c>
      <c r="C51" s="138"/>
      <c r="D51" s="139"/>
      <c r="E51" s="122"/>
      <c r="F51" s="124">
        <f aca="true" t="shared" si="213" ref="F51:H51">SUM(F47:F50)</f>
        <v>0</v>
      </c>
      <c r="G51" s="124">
        <f t="shared" si="213"/>
        <v>20865.6</v>
      </c>
      <c r="H51" s="140">
        <f t="shared" si="213"/>
        <v>20865.6</v>
      </c>
      <c r="I51" s="175" t="str">
        <f t="shared" si="186"/>
        <v>OK</v>
      </c>
      <c r="J51" s="181">
        <f t="shared" si="154"/>
        <v>40</v>
      </c>
      <c r="K51" s="182" t="str">
        <f aca="true" t="shared" si="214" ref="K51:K61">AJ51</f>
        <v>TOTAL MED SERV UNITED</v>
      </c>
      <c r="L51" s="183"/>
      <c r="M51" s="184"/>
      <c r="N51" s="185">
        <f aca="true" t="shared" si="215" ref="N51:Z51">SUM(N47:N50)</f>
        <v>20865.6</v>
      </c>
      <c r="O51" s="185">
        <f t="shared" si="215"/>
        <v>0</v>
      </c>
      <c r="P51" s="185">
        <f t="shared" si="215"/>
        <v>0</v>
      </c>
      <c r="Q51" s="185">
        <f t="shared" si="215"/>
        <v>0</v>
      </c>
      <c r="R51" s="185">
        <f t="shared" si="215"/>
        <v>0</v>
      </c>
      <c r="S51" s="185">
        <f t="shared" si="215"/>
        <v>0</v>
      </c>
      <c r="T51" s="185">
        <f t="shared" si="215"/>
        <v>0</v>
      </c>
      <c r="U51" s="195">
        <f t="shared" si="215"/>
        <v>0</v>
      </c>
      <c r="V51" s="185">
        <f t="shared" si="215"/>
        <v>0</v>
      </c>
      <c r="W51" s="185">
        <f t="shared" si="215"/>
        <v>0</v>
      </c>
      <c r="X51" s="185">
        <f t="shared" si="215"/>
        <v>20865.6</v>
      </c>
      <c r="Y51" s="233">
        <f t="shared" si="215"/>
        <v>20865.6</v>
      </c>
      <c r="Z51" s="234">
        <f t="shared" si="215"/>
        <v>0</v>
      </c>
      <c r="AA51" s="235"/>
      <c r="AB51" s="236">
        <f>SUM(AB47:AB50)</f>
        <v>20865.6</v>
      </c>
      <c r="AD51" s="231"/>
      <c r="AE51" s="232">
        <f aca="true" t="shared" si="216" ref="AE51:AE88">F51</f>
        <v>0</v>
      </c>
      <c r="AF51" s="231"/>
      <c r="AG51" s="232">
        <f aca="true" t="shared" si="217" ref="AG51:AG88">G51</f>
        <v>20865.6</v>
      </c>
      <c r="AI51" s="269">
        <f t="shared" si="36"/>
        <v>40</v>
      </c>
      <c r="AJ51" s="270" t="s">
        <v>107</v>
      </c>
      <c r="AK51" s="271"/>
      <c r="AL51" s="271"/>
      <c r="AM51" s="272"/>
      <c r="AN51" s="272"/>
      <c r="AO51" s="323"/>
      <c r="AP51" s="324"/>
      <c r="AQ51" s="325">
        <f aca="true" t="shared" si="218" ref="AQ51:AT51">SUM(AQ47:AQ50)</f>
        <v>20865.6</v>
      </c>
      <c r="AR51" s="325">
        <f t="shared" si="209"/>
        <v>20865.6</v>
      </c>
      <c r="AS51" s="325">
        <f t="shared" si="218"/>
        <v>0</v>
      </c>
      <c r="AT51" s="326">
        <f t="shared" si="218"/>
        <v>0</v>
      </c>
      <c r="AU51" s="327">
        <f aca="true" t="shared" si="219" ref="AU51:AU69">Z51</f>
        <v>0</v>
      </c>
      <c r="AV51" s="328">
        <f aca="true" t="shared" si="220" ref="AV51:AW61">Y51</f>
        <v>20865.6</v>
      </c>
      <c r="AW51" s="336">
        <f t="shared" si="220"/>
        <v>0</v>
      </c>
      <c r="AX51" s="337">
        <f t="shared" si="211"/>
        <v>20865.6</v>
      </c>
      <c r="AZ51" s="269">
        <f t="shared" si="151"/>
        <v>40</v>
      </c>
      <c r="BA51" s="270" t="str">
        <f aca="true" t="shared" si="221" ref="BA51:BA61">AJ51</f>
        <v>TOTAL MED SERV UNITED</v>
      </c>
      <c r="BB51" s="271"/>
      <c r="BC51" s="271"/>
      <c r="BD51" s="271"/>
      <c r="BE51" s="272"/>
      <c r="BF51" s="272"/>
      <c r="BG51" s="323"/>
      <c r="BH51" s="324"/>
      <c r="BI51" s="327">
        <f t="shared" si="189"/>
        <v>0</v>
      </c>
      <c r="BJ51" s="339">
        <f aca="true" t="shared" si="222" ref="BJ51:BJ69">Z51</f>
        <v>0</v>
      </c>
    </row>
    <row r="52" spans="1:62" s="77" customFormat="1" ht="12.75">
      <c r="A52" s="108">
        <f t="shared" si="184"/>
        <v>41</v>
      </c>
      <c r="B52" s="114" t="str">
        <f t="shared" si="212"/>
        <v>DAVILLA 1</v>
      </c>
      <c r="C52" s="147" t="s">
        <v>108</v>
      </c>
      <c r="D52" s="147">
        <v>505</v>
      </c>
      <c r="E52" s="148">
        <v>42521</v>
      </c>
      <c r="F52" s="149"/>
      <c r="G52" s="150">
        <v>2760</v>
      </c>
      <c r="H52" s="118">
        <f aca="true" t="shared" si="223" ref="H52:H56">F52+G52</f>
        <v>2760</v>
      </c>
      <c r="I52" s="175" t="str">
        <f t="shared" si="186"/>
        <v>OK</v>
      </c>
      <c r="J52" s="181">
        <f t="shared" si="154"/>
        <v>41</v>
      </c>
      <c r="K52" s="109" t="str">
        <f t="shared" si="214"/>
        <v>DAVILLA 1</v>
      </c>
      <c r="L52" s="196">
        <f aca="true" t="shared" si="224" ref="L52:L56">D52</f>
        <v>505</v>
      </c>
      <c r="M52" s="197">
        <f aca="true" t="shared" si="225" ref="M52:M56">IF(E52=0,"0",E52)</f>
        <v>42521</v>
      </c>
      <c r="N52" s="198">
        <f aca="true" t="shared" si="226" ref="N52:N56">H52</f>
        <v>2760</v>
      </c>
      <c r="O52" s="189"/>
      <c r="P52" s="189"/>
      <c r="Q52" s="209">
        <f aca="true" t="shared" si="227" ref="Q52:Q56">IF(F52-O52-T52-AE52&gt;0,F52-O52-T52-AE52,0)</f>
        <v>0</v>
      </c>
      <c r="R52" s="209">
        <f aca="true" t="shared" si="228" ref="R52:R56">IF(G52-P52-U52-AG52&gt;0,G52-P52-U52-AG52,0)</f>
        <v>0</v>
      </c>
      <c r="S52" s="209">
        <f aca="true" t="shared" si="229" ref="S52:S56">Q52+R52</f>
        <v>0</v>
      </c>
      <c r="T52" s="189"/>
      <c r="U52" s="213"/>
      <c r="V52" s="212">
        <f aca="true" t="shared" si="230" ref="V52:V56">T52+U52</f>
        <v>0</v>
      </c>
      <c r="W52" s="212">
        <f aca="true" t="shared" si="231" ref="W52:W56">F52-O52-Q52-T52</f>
        <v>0</v>
      </c>
      <c r="X52" s="212">
        <f aca="true" t="shared" si="232" ref="X52:X56">G52-P52-R52-U52</f>
        <v>2760</v>
      </c>
      <c r="Y52" s="237">
        <f aca="true" t="shared" si="233" ref="Y52:Y56">AB52-Z52</f>
        <v>2760</v>
      </c>
      <c r="Z52" s="238"/>
      <c r="AA52" s="239"/>
      <c r="AB52" s="240">
        <f aca="true" t="shared" si="234" ref="AB52:AB56">W52+X52</f>
        <v>2760</v>
      </c>
      <c r="AD52" s="231"/>
      <c r="AE52" s="232">
        <f t="shared" si="216"/>
        <v>0</v>
      </c>
      <c r="AF52" s="231"/>
      <c r="AG52" s="232">
        <f t="shared" si="217"/>
        <v>2760</v>
      </c>
      <c r="AI52" s="269">
        <f t="shared" si="36"/>
        <v>41</v>
      </c>
      <c r="AJ52" s="290" t="s">
        <v>109</v>
      </c>
      <c r="AK52" s="266"/>
      <c r="AL52" s="295"/>
      <c r="AM52" s="296"/>
      <c r="AN52" s="287"/>
      <c r="AO52" s="177">
        <f aca="true" t="shared" si="235" ref="AO52:AO56">L52</f>
        <v>505</v>
      </c>
      <c r="AP52" s="178">
        <f aca="true" t="shared" si="236" ref="AP52:AP56">IF(M52=0,"0",M52)</f>
        <v>42521</v>
      </c>
      <c r="AQ52" s="179">
        <f aca="true" t="shared" si="237" ref="AQ52:AQ56">N52</f>
        <v>2760</v>
      </c>
      <c r="AR52" s="208">
        <f t="shared" si="209"/>
        <v>2760</v>
      </c>
      <c r="AS52" s="319">
        <f t="shared" si="210"/>
        <v>0</v>
      </c>
      <c r="AT52" s="320">
        <f aca="true" t="shared" si="238" ref="AT52:AT56">O52+P52+S52</f>
        <v>0</v>
      </c>
      <c r="AU52" s="321">
        <f t="shared" si="219"/>
        <v>0</v>
      </c>
      <c r="AV52" s="322">
        <f t="shared" si="220"/>
        <v>2760</v>
      </c>
      <c r="AW52" s="228">
        <f t="shared" si="220"/>
        <v>0</v>
      </c>
      <c r="AX52" s="230">
        <f t="shared" si="211"/>
        <v>2760</v>
      </c>
      <c r="AZ52" s="269">
        <f t="shared" si="151"/>
        <v>41</v>
      </c>
      <c r="BA52" s="290" t="str">
        <f t="shared" si="221"/>
        <v>DAVILLA 1</v>
      </c>
      <c r="BB52" s="266"/>
      <c r="BC52" s="266"/>
      <c r="BD52" s="295"/>
      <c r="BE52" s="296"/>
      <c r="BF52" s="287"/>
      <c r="BG52" s="177">
        <f aca="true" t="shared" si="239" ref="BG52:BG56">D52</f>
        <v>505</v>
      </c>
      <c r="BH52" s="178">
        <f aca="true" t="shared" si="240" ref="BH52:BH56">IF(E52=0,"0",E52)</f>
        <v>42521</v>
      </c>
      <c r="BI52" s="321">
        <f t="shared" si="189"/>
        <v>0</v>
      </c>
      <c r="BJ52" s="338">
        <f t="shared" si="222"/>
        <v>0</v>
      </c>
    </row>
    <row r="53" spans="1:62" s="77" customFormat="1" ht="12.75">
      <c r="A53" s="108">
        <f t="shared" si="184"/>
        <v>42</v>
      </c>
      <c r="B53" s="114" t="str">
        <f t="shared" si="212"/>
        <v>DAVILLA 1</v>
      </c>
      <c r="C53" s="128"/>
      <c r="D53" s="128"/>
      <c r="E53" s="151"/>
      <c r="F53" s="117"/>
      <c r="G53" s="117"/>
      <c r="H53" s="118">
        <f t="shared" si="223"/>
        <v>0</v>
      </c>
      <c r="I53" s="175" t="str">
        <f t="shared" si="186"/>
        <v>OK</v>
      </c>
      <c r="J53" s="181">
        <f t="shared" si="154"/>
        <v>42</v>
      </c>
      <c r="K53" s="114" t="str">
        <f t="shared" si="214"/>
        <v>DAVILLA 1</v>
      </c>
      <c r="L53" s="177">
        <f t="shared" si="224"/>
        <v>0</v>
      </c>
      <c r="M53" s="178" t="str">
        <f t="shared" si="225"/>
        <v>0</v>
      </c>
      <c r="N53" s="179">
        <f t="shared" si="226"/>
        <v>0</v>
      </c>
      <c r="O53" s="180"/>
      <c r="P53" s="180"/>
      <c r="Q53" s="205">
        <f t="shared" si="227"/>
        <v>0</v>
      </c>
      <c r="R53" s="205">
        <f t="shared" si="228"/>
        <v>0</v>
      </c>
      <c r="S53" s="205">
        <f t="shared" si="229"/>
        <v>0</v>
      </c>
      <c r="T53" s="180"/>
      <c r="U53" s="214"/>
      <c r="V53" s="208">
        <f t="shared" si="230"/>
        <v>0</v>
      </c>
      <c r="W53" s="208">
        <f t="shared" si="231"/>
        <v>0</v>
      </c>
      <c r="X53" s="208">
        <f t="shared" si="232"/>
        <v>0</v>
      </c>
      <c r="Y53" s="227">
        <f t="shared" si="233"/>
        <v>0</v>
      </c>
      <c r="Z53" s="228"/>
      <c r="AA53" s="241"/>
      <c r="AB53" s="230">
        <f t="shared" si="234"/>
        <v>0</v>
      </c>
      <c r="AD53" s="231"/>
      <c r="AE53" s="232">
        <f t="shared" si="216"/>
        <v>0</v>
      </c>
      <c r="AF53" s="231"/>
      <c r="AG53" s="232">
        <f t="shared" si="217"/>
        <v>0</v>
      </c>
      <c r="AI53" s="269">
        <f t="shared" si="36"/>
        <v>42</v>
      </c>
      <c r="AJ53" s="290" t="s">
        <v>109</v>
      </c>
      <c r="AK53" s="266"/>
      <c r="AL53" s="295"/>
      <c r="AM53" s="296"/>
      <c r="AN53" s="287"/>
      <c r="AO53" s="177">
        <f t="shared" si="235"/>
        <v>0</v>
      </c>
      <c r="AP53" s="178" t="str">
        <f t="shared" si="236"/>
        <v>0</v>
      </c>
      <c r="AQ53" s="179">
        <f t="shared" si="237"/>
        <v>0</v>
      </c>
      <c r="AR53" s="208">
        <f t="shared" si="209"/>
        <v>0</v>
      </c>
      <c r="AS53" s="319">
        <f t="shared" si="210"/>
        <v>0</v>
      </c>
      <c r="AT53" s="320">
        <f t="shared" si="238"/>
        <v>0</v>
      </c>
      <c r="AU53" s="321">
        <f t="shared" si="219"/>
        <v>0</v>
      </c>
      <c r="AV53" s="322">
        <f t="shared" si="220"/>
        <v>0</v>
      </c>
      <c r="AW53" s="228">
        <f t="shared" si="220"/>
        <v>0</v>
      </c>
      <c r="AX53" s="230">
        <f t="shared" si="211"/>
        <v>0</v>
      </c>
      <c r="AZ53" s="269">
        <f t="shared" si="151"/>
        <v>42</v>
      </c>
      <c r="BA53" s="290" t="str">
        <f t="shared" si="221"/>
        <v>DAVILLA 1</v>
      </c>
      <c r="BB53" s="266"/>
      <c r="BC53" s="266"/>
      <c r="BD53" s="295"/>
      <c r="BE53" s="296"/>
      <c r="BF53" s="287"/>
      <c r="BG53" s="177">
        <f t="shared" si="239"/>
        <v>0</v>
      </c>
      <c r="BH53" s="178" t="str">
        <f t="shared" si="240"/>
        <v>0</v>
      </c>
      <c r="BI53" s="321">
        <f t="shared" si="189"/>
        <v>0</v>
      </c>
      <c r="BJ53" s="338">
        <f t="shared" si="222"/>
        <v>0</v>
      </c>
    </row>
    <row r="54" spans="1:62" s="78" customFormat="1" ht="13.5">
      <c r="A54" s="108">
        <f t="shared" si="184"/>
        <v>43</v>
      </c>
      <c r="B54" s="119" t="str">
        <f t="shared" si="212"/>
        <v>TOTAL DAVILLA</v>
      </c>
      <c r="C54" s="120"/>
      <c r="D54" s="121"/>
      <c r="E54" s="122"/>
      <c r="F54" s="123">
        <f aca="true" t="shared" si="241" ref="F54:H54">SUM(F52:F53)</f>
        <v>0</v>
      </c>
      <c r="G54" s="124">
        <f t="shared" si="241"/>
        <v>2760</v>
      </c>
      <c r="H54" s="125">
        <f t="shared" si="241"/>
        <v>2760</v>
      </c>
      <c r="I54" s="175" t="str">
        <f t="shared" si="186"/>
        <v>OK</v>
      </c>
      <c r="J54" s="181">
        <f t="shared" si="154"/>
        <v>43</v>
      </c>
      <c r="K54" s="119" t="str">
        <f t="shared" si="214"/>
        <v>TOTAL DAVILLA</v>
      </c>
      <c r="L54" s="193"/>
      <c r="M54" s="194"/>
      <c r="N54" s="195">
        <f aca="true" t="shared" si="242" ref="N54:Z54">SUM(N52:N53)</f>
        <v>2760</v>
      </c>
      <c r="O54" s="195">
        <f t="shared" si="242"/>
        <v>0</v>
      </c>
      <c r="P54" s="195">
        <f t="shared" si="242"/>
        <v>0</v>
      </c>
      <c r="Q54" s="195">
        <f t="shared" si="242"/>
        <v>0</v>
      </c>
      <c r="R54" s="195">
        <f t="shared" si="242"/>
        <v>0</v>
      </c>
      <c r="S54" s="195">
        <f t="shared" si="242"/>
        <v>0</v>
      </c>
      <c r="T54" s="195">
        <f t="shared" si="242"/>
        <v>0</v>
      </c>
      <c r="U54" s="195">
        <f t="shared" si="242"/>
        <v>0</v>
      </c>
      <c r="V54" s="195">
        <f t="shared" si="242"/>
        <v>0</v>
      </c>
      <c r="W54" s="195">
        <f t="shared" si="242"/>
        <v>0</v>
      </c>
      <c r="X54" s="195">
        <f t="shared" si="242"/>
        <v>2760</v>
      </c>
      <c r="Y54" s="242">
        <f t="shared" si="242"/>
        <v>2760</v>
      </c>
      <c r="Z54" s="243">
        <f t="shared" si="242"/>
        <v>0</v>
      </c>
      <c r="AA54" s="244"/>
      <c r="AB54" s="245">
        <f>SUM(AB52:AB53)</f>
        <v>2760</v>
      </c>
      <c r="AD54" s="231"/>
      <c r="AE54" s="232">
        <f t="shared" si="216"/>
        <v>0</v>
      </c>
      <c r="AF54" s="231"/>
      <c r="AG54" s="232">
        <f t="shared" si="217"/>
        <v>2760</v>
      </c>
      <c r="AI54" s="269">
        <f t="shared" si="36"/>
        <v>43</v>
      </c>
      <c r="AJ54" s="291" t="s">
        <v>110</v>
      </c>
      <c r="AK54" s="292"/>
      <c r="AL54" s="292"/>
      <c r="AM54" s="293"/>
      <c r="AN54" s="293"/>
      <c r="AO54" s="323"/>
      <c r="AP54" s="324"/>
      <c r="AQ54" s="325">
        <f aca="true" t="shared" si="243" ref="AQ54:AT54">SUM(AQ52:AQ53)</f>
        <v>2760</v>
      </c>
      <c r="AR54" s="325">
        <f t="shared" si="209"/>
        <v>2760</v>
      </c>
      <c r="AS54" s="325">
        <f t="shared" si="243"/>
        <v>0</v>
      </c>
      <c r="AT54" s="326">
        <f t="shared" si="243"/>
        <v>0</v>
      </c>
      <c r="AU54" s="327">
        <f t="shared" si="219"/>
        <v>0</v>
      </c>
      <c r="AV54" s="328">
        <f t="shared" si="220"/>
        <v>2760</v>
      </c>
      <c r="AW54" s="336">
        <f t="shared" si="220"/>
        <v>0</v>
      </c>
      <c r="AX54" s="337">
        <f t="shared" si="211"/>
        <v>2760</v>
      </c>
      <c r="AZ54" s="269">
        <f t="shared" si="151"/>
        <v>43</v>
      </c>
      <c r="BA54" s="291" t="str">
        <f t="shared" si="221"/>
        <v>TOTAL DAVILLA</v>
      </c>
      <c r="BB54" s="292"/>
      <c r="BC54" s="292"/>
      <c r="BD54" s="292"/>
      <c r="BE54" s="293"/>
      <c r="BF54" s="293"/>
      <c r="BG54" s="323"/>
      <c r="BH54" s="324"/>
      <c r="BI54" s="327">
        <f t="shared" si="189"/>
        <v>0</v>
      </c>
      <c r="BJ54" s="339">
        <f t="shared" si="222"/>
        <v>0</v>
      </c>
    </row>
    <row r="55" spans="1:62" s="77" customFormat="1" ht="12.75">
      <c r="A55" s="108">
        <f t="shared" si="184"/>
        <v>44</v>
      </c>
      <c r="B55" s="114" t="str">
        <f t="shared" si="212"/>
        <v>DEEA ORHIDEEAFARM</v>
      </c>
      <c r="C55" s="128" t="s">
        <v>111</v>
      </c>
      <c r="D55" s="128">
        <v>75</v>
      </c>
      <c r="E55" s="129">
        <v>42521</v>
      </c>
      <c r="F55" s="130"/>
      <c r="G55" s="131">
        <v>120</v>
      </c>
      <c r="H55" s="118">
        <f t="shared" si="223"/>
        <v>120</v>
      </c>
      <c r="I55" s="175" t="str">
        <f t="shared" si="186"/>
        <v>OK</v>
      </c>
      <c r="J55" s="181">
        <f aca="true" t="shared" si="244" ref="J55:K57">AI55</f>
        <v>44</v>
      </c>
      <c r="K55" s="109" t="str">
        <f t="shared" si="244"/>
        <v>DEEA ORHIDEEAFARM</v>
      </c>
      <c r="L55" s="196">
        <f t="shared" si="224"/>
        <v>75</v>
      </c>
      <c r="M55" s="197">
        <f t="shared" si="225"/>
        <v>42521</v>
      </c>
      <c r="N55" s="198">
        <f t="shared" si="226"/>
        <v>120</v>
      </c>
      <c r="O55" s="189"/>
      <c r="P55" s="189"/>
      <c r="Q55" s="209">
        <f t="shared" si="227"/>
        <v>0</v>
      </c>
      <c r="R55" s="209">
        <f t="shared" si="228"/>
        <v>0</v>
      </c>
      <c r="S55" s="209">
        <f t="shared" si="229"/>
        <v>0</v>
      </c>
      <c r="T55" s="189"/>
      <c r="U55" s="213"/>
      <c r="V55" s="212">
        <f t="shared" si="230"/>
        <v>0</v>
      </c>
      <c r="W55" s="212">
        <f t="shared" si="231"/>
        <v>0</v>
      </c>
      <c r="X55" s="212">
        <f t="shared" si="232"/>
        <v>120</v>
      </c>
      <c r="Y55" s="237">
        <f t="shared" si="233"/>
        <v>120</v>
      </c>
      <c r="Z55" s="238"/>
      <c r="AA55" s="239"/>
      <c r="AB55" s="240">
        <f t="shared" si="234"/>
        <v>120</v>
      </c>
      <c r="AD55" s="231"/>
      <c r="AE55" s="232">
        <f t="shared" si="216"/>
        <v>0</v>
      </c>
      <c r="AF55" s="231"/>
      <c r="AG55" s="232">
        <f t="shared" si="217"/>
        <v>120</v>
      </c>
      <c r="AI55" s="269">
        <f t="shared" si="36"/>
        <v>44</v>
      </c>
      <c r="AJ55" s="289" t="s">
        <v>112</v>
      </c>
      <c r="AK55" s="266"/>
      <c r="AL55" s="295"/>
      <c r="AM55" s="296"/>
      <c r="AN55" s="287"/>
      <c r="AO55" s="177">
        <f t="shared" si="235"/>
        <v>75</v>
      </c>
      <c r="AP55" s="178">
        <f t="shared" si="236"/>
        <v>42521</v>
      </c>
      <c r="AQ55" s="179">
        <f t="shared" si="237"/>
        <v>120</v>
      </c>
      <c r="AR55" s="208">
        <f t="shared" si="209"/>
        <v>120</v>
      </c>
      <c r="AS55" s="319">
        <f aca="true" t="shared" si="245" ref="AS55:AS59">V55</f>
        <v>0</v>
      </c>
      <c r="AT55" s="320">
        <f t="shared" si="238"/>
        <v>0</v>
      </c>
      <c r="AU55" s="321">
        <f t="shared" si="219"/>
        <v>0</v>
      </c>
      <c r="AV55" s="322">
        <f aca="true" t="shared" si="246" ref="AV55:AW57">Y55</f>
        <v>120</v>
      </c>
      <c r="AW55" s="228">
        <f t="shared" si="246"/>
        <v>0</v>
      </c>
      <c r="AX55" s="230">
        <f t="shared" si="211"/>
        <v>120</v>
      </c>
      <c r="AZ55" s="269">
        <f aca="true" t="shared" si="247" ref="AZ55:BA57">AI55</f>
        <v>44</v>
      </c>
      <c r="BA55" s="290" t="str">
        <f t="shared" si="247"/>
        <v>DEEA ORHIDEEAFARM</v>
      </c>
      <c r="BB55" s="266"/>
      <c r="BC55" s="266"/>
      <c r="BD55" s="295"/>
      <c r="BE55" s="296"/>
      <c r="BF55" s="287"/>
      <c r="BG55" s="177">
        <f t="shared" si="239"/>
        <v>75</v>
      </c>
      <c r="BH55" s="178">
        <f t="shared" si="240"/>
        <v>42521</v>
      </c>
      <c r="BI55" s="321">
        <f t="shared" si="189"/>
        <v>0</v>
      </c>
      <c r="BJ55" s="338">
        <f t="shared" si="222"/>
        <v>0</v>
      </c>
    </row>
    <row r="56" spans="1:62" s="77" customFormat="1" ht="12.75">
      <c r="A56" s="108">
        <f t="shared" si="184"/>
        <v>45</v>
      </c>
      <c r="B56" s="114" t="str">
        <f t="shared" si="212"/>
        <v>DEEA ORHIDEEAFARM</v>
      </c>
      <c r="C56" s="133"/>
      <c r="D56" s="133"/>
      <c r="E56" s="134"/>
      <c r="F56" s="135"/>
      <c r="G56" s="136"/>
      <c r="H56" s="118">
        <f t="shared" si="223"/>
        <v>0</v>
      </c>
      <c r="I56" s="175" t="str">
        <f t="shared" si="186"/>
        <v>OK</v>
      </c>
      <c r="J56" s="181">
        <f t="shared" si="244"/>
        <v>45</v>
      </c>
      <c r="K56" s="114" t="str">
        <f t="shared" si="244"/>
        <v>DEEA ORHIDEEAFARM</v>
      </c>
      <c r="L56" s="177">
        <f t="shared" si="224"/>
        <v>0</v>
      </c>
      <c r="M56" s="178" t="str">
        <f t="shared" si="225"/>
        <v>0</v>
      </c>
      <c r="N56" s="179">
        <f t="shared" si="226"/>
        <v>0</v>
      </c>
      <c r="O56" s="180"/>
      <c r="P56" s="180"/>
      <c r="Q56" s="205">
        <f t="shared" si="227"/>
        <v>0</v>
      </c>
      <c r="R56" s="205">
        <f t="shared" si="228"/>
        <v>0</v>
      </c>
      <c r="S56" s="205">
        <f t="shared" si="229"/>
        <v>0</v>
      </c>
      <c r="T56" s="180"/>
      <c r="U56" s="214"/>
      <c r="V56" s="208">
        <f t="shared" si="230"/>
        <v>0</v>
      </c>
      <c r="W56" s="208">
        <f t="shared" si="231"/>
        <v>0</v>
      </c>
      <c r="X56" s="208">
        <f t="shared" si="232"/>
        <v>0</v>
      </c>
      <c r="Y56" s="227">
        <f t="shared" si="233"/>
        <v>0</v>
      </c>
      <c r="Z56" s="228"/>
      <c r="AA56" s="241"/>
      <c r="AB56" s="230">
        <f t="shared" si="234"/>
        <v>0</v>
      </c>
      <c r="AD56" s="231"/>
      <c r="AE56" s="232">
        <f t="shared" si="216"/>
        <v>0</v>
      </c>
      <c r="AF56" s="231"/>
      <c r="AG56" s="232">
        <f t="shared" si="217"/>
        <v>0</v>
      </c>
      <c r="AI56" s="269">
        <f t="shared" si="36"/>
        <v>45</v>
      </c>
      <c r="AJ56" s="289" t="s">
        <v>112</v>
      </c>
      <c r="AK56" s="266"/>
      <c r="AL56" s="295"/>
      <c r="AM56" s="296"/>
      <c r="AN56" s="287"/>
      <c r="AO56" s="177">
        <f t="shared" si="235"/>
        <v>0</v>
      </c>
      <c r="AP56" s="178" t="str">
        <f t="shared" si="236"/>
        <v>0</v>
      </c>
      <c r="AQ56" s="179">
        <f t="shared" si="237"/>
        <v>0</v>
      </c>
      <c r="AR56" s="208">
        <f t="shared" si="209"/>
        <v>0</v>
      </c>
      <c r="AS56" s="319">
        <f t="shared" si="245"/>
        <v>0</v>
      </c>
      <c r="AT56" s="320">
        <f t="shared" si="238"/>
        <v>0</v>
      </c>
      <c r="AU56" s="321">
        <f t="shared" si="219"/>
        <v>0</v>
      </c>
      <c r="AV56" s="322">
        <f t="shared" si="246"/>
        <v>0</v>
      </c>
      <c r="AW56" s="228">
        <f t="shared" si="246"/>
        <v>0</v>
      </c>
      <c r="AX56" s="230">
        <f t="shared" si="211"/>
        <v>0</v>
      </c>
      <c r="AZ56" s="269">
        <f t="shared" si="247"/>
        <v>45</v>
      </c>
      <c r="BA56" s="290" t="str">
        <f t="shared" si="247"/>
        <v>DEEA ORHIDEEAFARM</v>
      </c>
      <c r="BB56" s="266"/>
      <c r="BC56" s="266"/>
      <c r="BD56" s="295"/>
      <c r="BE56" s="296"/>
      <c r="BF56" s="287"/>
      <c r="BG56" s="177">
        <f t="shared" si="239"/>
        <v>0</v>
      </c>
      <c r="BH56" s="178" t="str">
        <f t="shared" si="240"/>
        <v>0</v>
      </c>
      <c r="BI56" s="321">
        <f t="shared" si="189"/>
        <v>0</v>
      </c>
      <c r="BJ56" s="338">
        <f t="shared" si="222"/>
        <v>0</v>
      </c>
    </row>
    <row r="57" spans="1:62" s="78" customFormat="1" ht="13.5">
      <c r="A57" s="108">
        <f t="shared" si="184"/>
        <v>46</v>
      </c>
      <c r="B57" s="119" t="str">
        <f t="shared" si="212"/>
        <v>TOTAL DEEA ORHIDEEAFARM</v>
      </c>
      <c r="C57" s="120"/>
      <c r="D57" s="121"/>
      <c r="E57" s="122"/>
      <c r="F57" s="123">
        <f aca="true" t="shared" si="248" ref="F57:H57">SUM(F55:F56)</f>
        <v>0</v>
      </c>
      <c r="G57" s="124">
        <f t="shared" si="248"/>
        <v>120</v>
      </c>
      <c r="H57" s="125">
        <f t="shared" si="248"/>
        <v>120</v>
      </c>
      <c r="I57" s="175" t="str">
        <f t="shared" si="186"/>
        <v>OK</v>
      </c>
      <c r="J57" s="181">
        <f t="shared" si="244"/>
        <v>46</v>
      </c>
      <c r="K57" s="119" t="str">
        <f t="shared" si="244"/>
        <v>TOTAL DEEA ORHIDEEAFARM</v>
      </c>
      <c r="L57" s="193"/>
      <c r="M57" s="194"/>
      <c r="N57" s="195">
        <f aca="true" t="shared" si="249" ref="N57:Z57">SUM(N55:N56)</f>
        <v>120</v>
      </c>
      <c r="O57" s="195">
        <f t="shared" si="249"/>
        <v>0</v>
      </c>
      <c r="P57" s="195">
        <f t="shared" si="249"/>
        <v>0</v>
      </c>
      <c r="Q57" s="195">
        <f t="shared" si="249"/>
        <v>0</v>
      </c>
      <c r="R57" s="195">
        <f t="shared" si="249"/>
        <v>0</v>
      </c>
      <c r="S57" s="195">
        <f t="shared" si="249"/>
        <v>0</v>
      </c>
      <c r="T57" s="195">
        <f t="shared" si="249"/>
        <v>0</v>
      </c>
      <c r="U57" s="195">
        <f t="shared" si="249"/>
        <v>0</v>
      </c>
      <c r="V57" s="195">
        <f t="shared" si="249"/>
        <v>0</v>
      </c>
      <c r="W57" s="195">
        <f t="shared" si="249"/>
        <v>0</v>
      </c>
      <c r="X57" s="195">
        <f t="shared" si="249"/>
        <v>120</v>
      </c>
      <c r="Y57" s="242">
        <f t="shared" si="249"/>
        <v>120</v>
      </c>
      <c r="Z57" s="243">
        <f t="shared" si="249"/>
        <v>0</v>
      </c>
      <c r="AA57" s="244"/>
      <c r="AB57" s="245">
        <f>SUM(AB55:AB56)</f>
        <v>120</v>
      </c>
      <c r="AD57" s="231"/>
      <c r="AE57" s="232">
        <f t="shared" si="216"/>
        <v>0</v>
      </c>
      <c r="AF57" s="231"/>
      <c r="AG57" s="232">
        <f t="shared" si="217"/>
        <v>120</v>
      </c>
      <c r="AI57" s="269">
        <f t="shared" si="36"/>
        <v>46</v>
      </c>
      <c r="AJ57" s="279" t="s">
        <v>113</v>
      </c>
      <c r="AK57" s="292"/>
      <c r="AL57" s="292"/>
      <c r="AM57" s="293"/>
      <c r="AN57" s="293"/>
      <c r="AO57" s="323"/>
      <c r="AP57" s="324"/>
      <c r="AQ57" s="325">
        <f aca="true" t="shared" si="250" ref="AQ57:AT57">SUM(AQ55:AQ56)</f>
        <v>120</v>
      </c>
      <c r="AR57" s="325">
        <f t="shared" si="209"/>
        <v>120</v>
      </c>
      <c r="AS57" s="325">
        <f t="shared" si="250"/>
        <v>0</v>
      </c>
      <c r="AT57" s="326">
        <f t="shared" si="250"/>
        <v>0</v>
      </c>
      <c r="AU57" s="327">
        <f t="shared" si="219"/>
        <v>0</v>
      </c>
      <c r="AV57" s="328">
        <f t="shared" si="246"/>
        <v>120</v>
      </c>
      <c r="AW57" s="336">
        <f t="shared" si="246"/>
        <v>0</v>
      </c>
      <c r="AX57" s="337">
        <f t="shared" si="211"/>
        <v>120</v>
      </c>
      <c r="AZ57" s="269">
        <f t="shared" si="247"/>
        <v>46</v>
      </c>
      <c r="BA57" s="291" t="str">
        <f t="shared" si="247"/>
        <v>TOTAL DEEA ORHIDEEAFARM</v>
      </c>
      <c r="BB57" s="292"/>
      <c r="BC57" s="292"/>
      <c r="BD57" s="292"/>
      <c r="BE57" s="293"/>
      <c r="BF57" s="293"/>
      <c r="BG57" s="323"/>
      <c r="BH57" s="324"/>
      <c r="BI57" s="327">
        <f t="shared" si="189"/>
        <v>0</v>
      </c>
      <c r="BJ57" s="339">
        <f t="shared" si="222"/>
        <v>0</v>
      </c>
    </row>
    <row r="58" spans="1:62" s="77" customFormat="1" ht="12.75">
      <c r="A58" s="108">
        <f t="shared" si="184"/>
        <v>47</v>
      </c>
      <c r="B58" s="114" t="str">
        <f t="shared" si="212"/>
        <v>DIANTHUS</v>
      </c>
      <c r="C58" s="141" t="s">
        <v>114</v>
      </c>
      <c r="D58" s="141">
        <v>23</v>
      </c>
      <c r="E58" s="142">
        <v>42521</v>
      </c>
      <c r="F58" s="143"/>
      <c r="G58" s="144">
        <v>360</v>
      </c>
      <c r="H58" s="118">
        <f aca="true" t="shared" si="251" ref="H58:H65">F58+G58</f>
        <v>360</v>
      </c>
      <c r="I58" s="175" t="str">
        <f t="shared" si="186"/>
        <v>OK</v>
      </c>
      <c r="J58" s="181">
        <f t="shared" si="154"/>
        <v>47</v>
      </c>
      <c r="K58" s="109" t="str">
        <f t="shared" si="214"/>
        <v>DIANTHUS</v>
      </c>
      <c r="L58" s="196">
        <f aca="true" t="shared" si="252" ref="L58:L65">D58</f>
        <v>23</v>
      </c>
      <c r="M58" s="197">
        <f aca="true" t="shared" si="253" ref="M58:M65">IF(E58=0,"0",E58)</f>
        <v>42521</v>
      </c>
      <c r="N58" s="198">
        <f aca="true" t="shared" si="254" ref="N58:N65">H58</f>
        <v>360</v>
      </c>
      <c r="O58" s="189"/>
      <c r="P58" s="189"/>
      <c r="Q58" s="209">
        <f aca="true" t="shared" si="255" ref="Q58:Q65">IF(F58-O58-T58-AE58&gt;0,F58-O58-T58-AE58,0)</f>
        <v>0</v>
      </c>
      <c r="R58" s="209">
        <f aca="true" t="shared" si="256" ref="R58:R65">IF(G58-P58-U58-AG58&gt;0,G58-P58-U58-AG58,0)</f>
        <v>0</v>
      </c>
      <c r="S58" s="209">
        <f aca="true" t="shared" si="257" ref="S58:S65">Q58+R58</f>
        <v>0</v>
      </c>
      <c r="T58" s="189"/>
      <c r="U58" s="213"/>
      <c r="V58" s="212">
        <f aca="true" t="shared" si="258" ref="V58:V65">T58+U58</f>
        <v>0</v>
      </c>
      <c r="W58" s="212">
        <f>F58-O58-Q58-T58</f>
        <v>0</v>
      </c>
      <c r="X58" s="212">
        <f>G58-P58-R58-U58</f>
        <v>360</v>
      </c>
      <c r="Y58" s="237">
        <f aca="true" t="shared" si="259" ref="Y58:Y65">AB58-Z58</f>
        <v>360</v>
      </c>
      <c r="Z58" s="238"/>
      <c r="AA58" s="239"/>
      <c r="AB58" s="240">
        <f aca="true" t="shared" si="260" ref="AB58:AB65">W58+X58</f>
        <v>360</v>
      </c>
      <c r="AD58" s="231"/>
      <c r="AE58" s="232">
        <f t="shared" si="216"/>
        <v>0</v>
      </c>
      <c r="AF58" s="231"/>
      <c r="AG58" s="232">
        <f t="shared" si="217"/>
        <v>360</v>
      </c>
      <c r="AI58" s="269">
        <f t="shared" si="36"/>
        <v>47</v>
      </c>
      <c r="AJ58" s="289" t="s">
        <v>115</v>
      </c>
      <c r="AK58" s="266"/>
      <c r="AL58" s="295"/>
      <c r="AM58" s="296"/>
      <c r="AN58" s="287"/>
      <c r="AO58" s="177">
        <f aca="true" t="shared" si="261" ref="AO58:AO65">L58</f>
        <v>23</v>
      </c>
      <c r="AP58" s="178">
        <f aca="true" t="shared" si="262" ref="AP58:AP65">IF(M58=0,"0",M58)</f>
        <v>42521</v>
      </c>
      <c r="AQ58" s="179">
        <f aca="true" t="shared" si="263" ref="AQ58:AQ65">N58</f>
        <v>360</v>
      </c>
      <c r="AR58" s="208">
        <f t="shared" si="209"/>
        <v>360</v>
      </c>
      <c r="AS58" s="319">
        <f t="shared" si="245"/>
        <v>0</v>
      </c>
      <c r="AT58" s="320">
        <f aca="true" t="shared" si="264" ref="AT58:AT65">O58+P58+S58</f>
        <v>0</v>
      </c>
      <c r="AU58" s="321">
        <f t="shared" si="219"/>
        <v>0</v>
      </c>
      <c r="AV58" s="322">
        <f t="shared" si="220"/>
        <v>360</v>
      </c>
      <c r="AW58" s="228">
        <f t="shared" si="220"/>
        <v>0</v>
      </c>
      <c r="AX58" s="230">
        <f t="shared" si="211"/>
        <v>360</v>
      </c>
      <c r="AZ58" s="269">
        <f t="shared" si="151"/>
        <v>47</v>
      </c>
      <c r="BA58" s="290" t="str">
        <f t="shared" si="221"/>
        <v>DIANTHUS</v>
      </c>
      <c r="BB58" s="266"/>
      <c r="BC58" s="266"/>
      <c r="BD58" s="295"/>
      <c r="BE58" s="296"/>
      <c r="BF58" s="287"/>
      <c r="BG58" s="177">
        <f aca="true" t="shared" si="265" ref="BG58:BG65">D58</f>
        <v>23</v>
      </c>
      <c r="BH58" s="178">
        <f aca="true" t="shared" si="266" ref="BH58:BH65">IF(E58=0,"0",E58)</f>
        <v>42521</v>
      </c>
      <c r="BI58" s="321">
        <f t="shared" si="189"/>
        <v>0</v>
      </c>
      <c r="BJ58" s="338">
        <f t="shared" si="222"/>
        <v>0</v>
      </c>
    </row>
    <row r="59" spans="1:62" s="77" customFormat="1" ht="12.75">
      <c r="A59" s="108">
        <f t="shared" si="184"/>
        <v>48</v>
      </c>
      <c r="B59" s="114" t="str">
        <f t="shared" si="212"/>
        <v>DIANTHUS</v>
      </c>
      <c r="C59" s="133"/>
      <c r="D59" s="133"/>
      <c r="E59" s="134"/>
      <c r="F59" s="135"/>
      <c r="G59" s="136"/>
      <c r="H59" s="118">
        <f t="shared" si="251"/>
        <v>0</v>
      </c>
      <c r="I59" s="175" t="str">
        <f t="shared" si="186"/>
        <v>OK</v>
      </c>
      <c r="J59" s="181">
        <f t="shared" si="154"/>
        <v>48</v>
      </c>
      <c r="K59" s="114" t="str">
        <f t="shared" si="214"/>
        <v>DIANTHUS</v>
      </c>
      <c r="L59" s="177">
        <f t="shared" si="252"/>
        <v>0</v>
      </c>
      <c r="M59" s="178" t="str">
        <f t="shared" si="253"/>
        <v>0</v>
      </c>
      <c r="N59" s="179">
        <f t="shared" si="254"/>
        <v>0</v>
      </c>
      <c r="O59" s="180"/>
      <c r="P59" s="180"/>
      <c r="Q59" s="205">
        <f t="shared" si="255"/>
        <v>0</v>
      </c>
      <c r="R59" s="205">
        <f t="shared" si="256"/>
        <v>0</v>
      </c>
      <c r="S59" s="205">
        <f t="shared" si="257"/>
        <v>0</v>
      </c>
      <c r="T59" s="180"/>
      <c r="U59" s="214"/>
      <c r="V59" s="208">
        <f t="shared" si="258"/>
        <v>0</v>
      </c>
      <c r="W59" s="208">
        <f>F59-O59-Q59-T59</f>
        <v>0</v>
      </c>
      <c r="X59" s="208">
        <f>G59-P59-R59-U59</f>
        <v>0</v>
      </c>
      <c r="Y59" s="227">
        <f t="shared" si="259"/>
        <v>0</v>
      </c>
      <c r="Z59" s="228"/>
      <c r="AA59" s="241"/>
      <c r="AB59" s="230">
        <f t="shared" si="260"/>
        <v>0</v>
      </c>
      <c r="AD59" s="231"/>
      <c r="AE59" s="232">
        <f t="shared" si="216"/>
        <v>0</v>
      </c>
      <c r="AF59" s="231"/>
      <c r="AG59" s="232">
        <f t="shared" si="217"/>
        <v>0</v>
      </c>
      <c r="AI59" s="269">
        <f t="shared" si="36"/>
        <v>48</v>
      </c>
      <c r="AJ59" s="289" t="s">
        <v>115</v>
      </c>
      <c r="AK59" s="266"/>
      <c r="AL59" s="295"/>
      <c r="AM59" s="296"/>
      <c r="AN59" s="287"/>
      <c r="AO59" s="177">
        <f t="shared" si="261"/>
        <v>0</v>
      </c>
      <c r="AP59" s="178" t="str">
        <f t="shared" si="262"/>
        <v>0</v>
      </c>
      <c r="AQ59" s="179">
        <f t="shared" si="263"/>
        <v>0</v>
      </c>
      <c r="AR59" s="208">
        <f t="shared" si="209"/>
        <v>0</v>
      </c>
      <c r="AS59" s="319">
        <f t="shared" si="245"/>
        <v>0</v>
      </c>
      <c r="AT59" s="320">
        <f t="shared" si="264"/>
        <v>0</v>
      </c>
      <c r="AU59" s="321">
        <f t="shared" si="219"/>
        <v>0</v>
      </c>
      <c r="AV59" s="322">
        <f t="shared" si="220"/>
        <v>0</v>
      </c>
      <c r="AW59" s="228">
        <f t="shared" si="220"/>
        <v>0</v>
      </c>
      <c r="AX59" s="230">
        <f t="shared" si="211"/>
        <v>0</v>
      </c>
      <c r="AZ59" s="269">
        <f t="shared" si="151"/>
        <v>48</v>
      </c>
      <c r="BA59" s="290" t="str">
        <f t="shared" si="221"/>
        <v>DIANTHUS</v>
      </c>
      <c r="BB59" s="266"/>
      <c r="BC59" s="266"/>
      <c r="BD59" s="295"/>
      <c r="BE59" s="296"/>
      <c r="BF59" s="287"/>
      <c r="BG59" s="177">
        <f t="shared" si="265"/>
        <v>0</v>
      </c>
      <c r="BH59" s="178" t="str">
        <f t="shared" si="266"/>
        <v>0</v>
      </c>
      <c r="BI59" s="321">
        <f t="shared" si="189"/>
        <v>0</v>
      </c>
      <c r="BJ59" s="338">
        <f t="shared" si="222"/>
        <v>0</v>
      </c>
    </row>
    <row r="60" spans="1:62" s="78" customFormat="1" ht="13.5">
      <c r="A60" s="108">
        <f t="shared" si="184"/>
        <v>49</v>
      </c>
      <c r="B60" s="119" t="str">
        <f t="shared" si="212"/>
        <v>TOTAL DIANTHUS</v>
      </c>
      <c r="C60" s="120"/>
      <c r="D60" s="121"/>
      <c r="E60" s="122"/>
      <c r="F60" s="123">
        <f aca="true" t="shared" si="267" ref="F60:H60">SUM(F58:F59)</f>
        <v>0</v>
      </c>
      <c r="G60" s="124">
        <f t="shared" si="267"/>
        <v>360</v>
      </c>
      <c r="H60" s="125">
        <f t="shared" si="267"/>
        <v>360</v>
      </c>
      <c r="I60" s="175" t="str">
        <f t="shared" si="186"/>
        <v>OK</v>
      </c>
      <c r="J60" s="181">
        <f t="shared" si="154"/>
        <v>49</v>
      </c>
      <c r="K60" s="119" t="str">
        <f t="shared" si="214"/>
        <v>TOTAL DIANTHUS</v>
      </c>
      <c r="L60" s="193"/>
      <c r="M60" s="194"/>
      <c r="N60" s="195">
        <f aca="true" t="shared" si="268" ref="N60:Z60">SUM(N58:N59)</f>
        <v>360</v>
      </c>
      <c r="O60" s="195">
        <f t="shared" si="268"/>
        <v>0</v>
      </c>
      <c r="P60" s="195">
        <f t="shared" si="268"/>
        <v>0</v>
      </c>
      <c r="Q60" s="195">
        <f t="shared" si="268"/>
        <v>0</v>
      </c>
      <c r="R60" s="195">
        <f t="shared" si="268"/>
        <v>0</v>
      </c>
      <c r="S60" s="195">
        <f t="shared" si="268"/>
        <v>0</v>
      </c>
      <c r="T60" s="195">
        <f t="shared" si="268"/>
        <v>0</v>
      </c>
      <c r="U60" s="195">
        <f t="shared" si="268"/>
        <v>0</v>
      </c>
      <c r="V60" s="195">
        <f t="shared" si="268"/>
        <v>0</v>
      </c>
      <c r="W60" s="195">
        <f t="shared" si="268"/>
        <v>0</v>
      </c>
      <c r="X60" s="195">
        <f t="shared" si="268"/>
        <v>360</v>
      </c>
      <c r="Y60" s="242">
        <f t="shared" si="268"/>
        <v>360</v>
      </c>
      <c r="Z60" s="243">
        <f t="shared" si="268"/>
        <v>0</v>
      </c>
      <c r="AA60" s="244"/>
      <c r="AB60" s="245">
        <f>SUM(AB58:AB59)</f>
        <v>360</v>
      </c>
      <c r="AD60" s="231"/>
      <c r="AE60" s="232">
        <f t="shared" si="216"/>
        <v>0</v>
      </c>
      <c r="AF60" s="231"/>
      <c r="AG60" s="232">
        <f t="shared" si="217"/>
        <v>360</v>
      </c>
      <c r="AI60" s="269">
        <f t="shared" si="36"/>
        <v>49</v>
      </c>
      <c r="AJ60" s="279" t="s">
        <v>116</v>
      </c>
      <c r="AK60" s="292"/>
      <c r="AL60" s="292"/>
      <c r="AM60" s="293"/>
      <c r="AN60" s="293"/>
      <c r="AO60" s="323"/>
      <c r="AP60" s="324"/>
      <c r="AQ60" s="325">
        <f aca="true" t="shared" si="269" ref="AQ60:AT60">SUM(AQ58:AQ59)</f>
        <v>360</v>
      </c>
      <c r="AR60" s="325">
        <f t="shared" si="209"/>
        <v>360</v>
      </c>
      <c r="AS60" s="325">
        <f t="shared" si="269"/>
        <v>0</v>
      </c>
      <c r="AT60" s="326">
        <f t="shared" si="269"/>
        <v>0</v>
      </c>
      <c r="AU60" s="327">
        <f t="shared" si="219"/>
        <v>0</v>
      </c>
      <c r="AV60" s="328">
        <f t="shared" si="220"/>
        <v>360</v>
      </c>
      <c r="AW60" s="336">
        <f t="shared" si="220"/>
        <v>0</v>
      </c>
      <c r="AX60" s="337">
        <f t="shared" si="211"/>
        <v>360</v>
      </c>
      <c r="AZ60" s="269">
        <f t="shared" si="151"/>
        <v>49</v>
      </c>
      <c r="BA60" s="291" t="str">
        <f t="shared" si="221"/>
        <v>TOTAL DIANTHUS</v>
      </c>
      <c r="BB60" s="292"/>
      <c r="BC60" s="292"/>
      <c r="BD60" s="292"/>
      <c r="BE60" s="293"/>
      <c r="BF60" s="293"/>
      <c r="BG60" s="323"/>
      <c r="BH60" s="324"/>
      <c r="BI60" s="327">
        <f t="shared" si="189"/>
        <v>0</v>
      </c>
      <c r="BJ60" s="339">
        <f t="shared" si="222"/>
        <v>0</v>
      </c>
    </row>
    <row r="61" spans="1:62" s="77" customFormat="1" ht="12.75">
      <c r="A61" s="108">
        <f t="shared" si="184"/>
        <v>50</v>
      </c>
      <c r="B61" s="114" t="str">
        <f t="shared" si="212"/>
        <v>DONA 122</v>
      </c>
      <c r="C61" s="110" t="s">
        <v>117</v>
      </c>
      <c r="D61" s="110">
        <v>12200119</v>
      </c>
      <c r="E61" s="111">
        <v>42521</v>
      </c>
      <c r="F61" s="112"/>
      <c r="G61" s="112">
        <v>399.6</v>
      </c>
      <c r="H61" s="118">
        <f t="shared" si="251"/>
        <v>399.6</v>
      </c>
      <c r="I61" s="175" t="str">
        <f t="shared" si="186"/>
        <v>OK</v>
      </c>
      <c r="J61" s="181">
        <f t="shared" si="154"/>
        <v>50</v>
      </c>
      <c r="K61" s="114" t="str">
        <f t="shared" si="214"/>
        <v>DONA 122</v>
      </c>
      <c r="L61" s="177">
        <f t="shared" si="252"/>
        <v>12200119</v>
      </c>
      <c r="M61" s="178">
        <f t="shared" si="253"/>
        <v>42521</v>
      </c>
      <c r="N61" s="179">
        <f t="shared" si="254"/>
        <v>399.6</v>
      </c>
      <c r="O61" s="180"/>
      <c r="P61" s="180"/>
      <c r="Q61" s="205">
        <f t="shared" si="255"/>
        <v>0</v>
      </c>
      <c r="R61" s="205">
        <f t="shared" si="256"/>
        <v>0</v>
      </c>
      <c r="S61" s="205">
        <f t="shared" si="257"/>
        <v>0</v>
      </c>
      <c r="T61" s="180"/>
      <c r="U61" s="218"/>
      <c r="V61" s="208">
        <f t="shared" si="258"/>
        <v>0</v>
      </c>
      <c r="W61" s="208">
        <f aca="true" t="shared" si="270" ref="W61:X65">F61-O61-Q61-T61</f>
        <v>0</v>
      </c>
      <c r="X61" s="208">
        <f t="shared" si="270"/>
        <v>399.6</v>
      </c>
      <c r="Y61" s="227">
        <f t="shared" si="259"/>
        <v>399.6</v>
      </c>
      <c r="Z61" s="228"/>
      <c r="AA61" s="241"/>
      <c r="AB61" s="230">
        <f t="shared" si="260"/>
        <v>399.6</v>
      </c>
      <c r="AD61" s="231"/>
      <c r="AE61" s="232">
        <f t="shared" si="216"/>
        <v>0</v>
      </c>
      <c r="AF61" s="231"/>
      <c r="AG61" s="232">
        <f t="shared" si="217"/>
        <v>399.6</v>
      </c>
      <c r="AI61" s="269">
        <f t="shared" si="36"/>
        <v>50</v>
      </c>
      <c r="AJ61" s="265" t="s">
        <v>118</v>
      </c>
      <c r="AK61" s="266"/>
      <c r="AL61" s="266"/>
      <c r="AM61" s="267"/>
      <c r="AN61" s="287"/>
      <c r="AO61" s="177">
        <f t="shared" si="261"/>
        <v>12200119</v>
      </c>
      <c r="AP61" s="178">
        <f t="shared" si="262"/>
        <v>42521</v>
      </c>
      <c r="AQ61" s="179">
        <f t="shared" si="263"/>
        <v>399.6</v>
      </c>
      <c r="AR61" s="208">
        <f t="shared" si="209"/>
        <v>399.6</v>
      </c>
      <c r="AS61" s="319">
        <f aca="true" t="shared" si="271" ref="AS61:AS65">V61</f>
        <v>0</v>
      </c>
      <c r="AT61" s="320">
        <f t="shared" si="264"/>
        <v>0</v>
      </c>
      <c r="AU61" s="321">
        <f t="shared" si="219"/>
        <v>0</v>
      </c>
      <c r="AV61" s="322">
        <f t="shared" si="220"/>
        <v>399.6</v>
      </c>
      <c r="AW61" s="228">
        <f t="shared" si="220"/>
        <v>0</v>
      </c>
      <c r="AX61" s="230">
        <f t="shared" si="211"/>
        <v>399.6</v>
      </c>
      <c r="AZ61" s="269">
        <f t="shared" si="151"/>
        <v>50</v>
      </c>
      <c r="BA61" s="265" t="str">
        <f t="shared" si="221"/>
        <v>DONA 122</v>
      </c>
      <c r="BB61" s="266"/>
      <c r="BC61" s="266"/>
      <c r="BD61" s="266"/>
      <c r="BE61" s="267"/>
      <c r="BF61" s="287"/>
      <c r="BG61" s="177">
        <f t="shared" si="265"/>
        <v>12200119</v>
      </c>
      <c r="BH61" s="178">
        <f t="shared" si="266"/>
        <v>42521</v>
      </c>
      <c r="BI61" s="321">
        <f t="shared" si="189"/>
        <v>0</v>
      </c>
      <c r="BJ61" s="338">
        <f t="shared" si="222"/>
        <v>0</v>
      </c>
    </row>
    <row r="62" spans="1:62" s="77" customFormat="1" ht="12.75">
      <c r="A62" s="108">
        <f t="shared" si="184"/>
        <v>51</v>
      </c>
      <c r="B62" s="114" t="str">
        <f aca="true" t="shared" si="272" ref="A62:B69">AJ62</f>
        <v>DONA 124</v>
      </c>
      <c r="C62" s="115" t="s">
        <v>117</v>
      </c>
      <c r="D62" s="115">
        <v>12400139</v>
      </c>
      <c r="E62" s="116">
        <v>42521</v>
      </c>
      <c r="F62" s="117"/>
      <c r="G62" s="117">
        <v>480</v>
      </c>
      <c r="H62" s="118">
        <f t="shared" si="251"/>
        <v>480</v>
      </c>
      <c r="I62" s="175" t="str">
        <f aca="true" t="shared" si="273" ref="I62:I69">IF(H62=N62,"OK","ATENTIE")</f>
        <v>OK</v>
      </c>
      <c r="J62" s="181">
        <f t="shared" si="154"/>
        <v>51</v>
      </c>
      <c r="K62" s="114" t="str">
        <f aca="true" t="shared" si="274" ref="K62:K69">AJ62</f>
        <v>DONA 124</v>
      </c>
      <c r="L62" s="177">
        <f t="shared" si="252"/>
        <v>12400139</v>
      </c>
      <c r="M62" s="178">
        <f t="shared" si="253"/>
        <v>42521</v>
      </c>
      <c r="N62" s="179">
        <f t="shared" si="254"/>
        <v>480</v>
      </c>
      <c r="O62" s="180"/>
      <c r="P62" s="180"/>
      <c r="Q62" s="205">
        <f t="shared" si="255"/>
        <v>0</v>
      </c>
      <c r="R62" s="205">
        <f t="shared" si="256"/>
        <v>0</v>
      </c>
      <c r="S62" s="205">
        <f t="shared" si="257"/>
        <v>0</v>
      </c>
      <c r="T62" s="180"/>
      <c r="U62" s="206"/>
      <c r="V62" s="208">
        <f t="shared" si="258"/>
        <v>0</v>
      </c>
      <c r="W62" s="208">
        <f t="shared" si="270"/>
        <v>0</v>
      </c>
      <c r="X62" s="208">
        <f t="shared" si="270"/>
        <v>480</v>
      </c>
      <c r="Y62" s="227">
        <f t="shared" si="259"/>
        <v>480</v>
      </c>
      <c r="Z62" s="228"/>
      <c r="AA62" s="241"/>
      <c r="AB62" s="230">
        <f t="shared" si="260"/>
        <v>480</v>
      </c>
      <c r="AD62" s="231"/>
      <c r="AE62" s="232">
        <f t="shared" si="216"/>
        <v>0</v>
      </c>
      <c r="AF62" s="231"/>
      <c r="AG62" s="232">
        <f t="shared" si="217"/>
        <v>480</v>
      </c>
      <c r="AI62" s="269">
        <f t="shared" si="36"/>
        <v>51</v>
      </c>
      <c r="AJ62" s="265" t="s">
        <v>119</v>
      </c>
      <c r="AK62" s="266"/>
      <c r="AL62" s="266"/>
      <c r="AM62" s="267"/>
      <c r="AN62" s="287"/>
      <c r="AO62" s="177">
        <f t="shared" si="261"/>
        <v>12400139</v>
      </c>
      <c r="AP62" s="178">
        <f t="shared" si="262"/>
        <v>42521</v>
      </c>
      <c r="AQ62" s="179">
        <f t="shared" si="263"/>
        <v>480</v>
      </c>
      <c r="AR62" s="208">
        <f aca="true" t="shared" si="275" ref="AR62:AR69">AQ62-AS62</f>
        <v>480</v>
      </c>
      <c r="AS62" s="319">
        <f t="shared" si="271"/>
        <v>0</v>
      </c>
      <c r="AT62" s="320">
        <f t="shared" si="264"/>
        <v>0</v>
      </c>
      <c r="AU62" s="321">
        <f t="shared" si="219"/>
        <v>0</v>
      </c>
      <c r="AV62" s="322">
        <f aca="true" t="shared" si="276" ref="AV62:AW69">Y62</f>
        <v>480</v>
      </c>
      <c r="AW62" s="228">
        <f t="shared" si="276"/>
        <v>0</v>
      </c>
      <c r="AX62" s="230">
        <f aca="true" t="shared" si="277" ref="AX62:AX69">AR62-AT62</f>
        <v>480</v>
      </c>
      <c r="AZ62" s="269">
        <f t="shared" si="151"/>
        <v>51</v>
      </c>
      <c r="BA62" s="265" t="str">
        <f aca="true" t="shared" si="278" ref="BA62:BA69">AJ62</f>
        <v>DONA 124</v>
      </c>
      <c r="BB62" s="266"/>
      <c r="BC62" s="266"/>
      <c r="BD62" s="266"/>
      <c r="BE62" s="267"/>
      <c r="BF62" s="287"/>
      <c r="BG62" s="177">
        <f t="shared" si="265"/>
        <v>12400139</v>
      </c>
      <c r="BH62" s="178">
        <f t="shared" si="266"/>
        <v>42521</v>
      </c>
      <c r="BI62" s="321">
        <f aca="true" t="shared" si="279" ref="BI62:BI69">BJ62</f>
        <v>0</v>
      </c>
      <c r="BJ62" s="338">
        <f t="shared" si="222"/>
        <v>0</v>
      </c>
    </row>
    <row r="63" spans="1:62" s="77" customFormat="1" ht="12.75">
      <c r="A63" s="108">
        <f t="shared" si="184"/>
        <v>52</v>
      </c>
      <c r="B63" s="114" t="str">
        <f t="shared" si="272"/>
        <v>DONA 126</v>
      </c>
      <c r="C63" s="115" t="s">
        <v>117</v>
      </c>
      <c r="D63" s="115">
        <v>12600135</v>
      </c>
      <c r="E63" s="116">
        <v>42521</v>
      </c>
      <c r="F63" s="117"/>
      <c r="G63" s="117">
        <v>838.8</v>
      </c>
      <c r="H63" s="118">
        <f t="shared" si="251"/>
        <v>838.8</v>
      </c>
      <c r="I63" s="175" t="str">
        <f t="shared" si="273"/>
        <v>OK</v>
      </c>
      <c r="J63" s="181">
        <f t="shared" si="154"/>
        <v>52</v>
      </c>
      <c r="K63" s="114" t="str">
        <f t="shared" si="274"/>
        <v>DONA 126</v>
      </c>
      <c r="L63" s="177">
        <f t="shared" si="252"/>
        <v>12600135</v>
      </c>
      <c r="M63" s="178">
        <f t="shared" si="253"/>
        <v>42521</v>
      </c>
      <c r="N63" s="179">
        <f t="shared" si="254"/>
        <v>838.8</v>
      </c>
      <c r="O63" s="180"/>
      <c r="P63" s="180"/>
      <c r="Q63" s="205">
        <f t="shared" si="255"/>
        <v>0</v>
      </c>
      <c r="R63" s="205">
        <f t="shared" si="256"/>
        <v>0</v>
      </c>
      <c r="S63" s="205">
        <f t="shared" si="257"/>
        <v>0</v>
      </c>
      <c r="T63" s="180"/>
      <c r="U63" s="206"/>
      <c r="V63" s="208">
        <f t="shared" si="258"/>
        <v>0</v>
      </c>
      <c r="W63" s="208">
        <f t="shared" si="270"/>
        <v>0</v>
      </c>
      <c r="X63" s="208">
        <f t="shared" si="270"/>
        <v>838.8</v>
      </c>
      <c r="Y63" s="227">
        <f t="shared" si="259"/>
        <v>838.8</v>
      </c>
      <c r="Z63" s="228"/>
      <c r="AA63" s="241"/>
      <c r="AB63" s="230">
        <f t="shared" si="260"/>
        <v>838.8</v>
      </c>
      <c r="AD63" s="231"/>
      <c r="AE63" s="232">
        <f t="shared" si="216"/>
        <v>0</v>
      </c>
      <c r="AF63" s="231"/>
      <c r="AG63" s="232">
        <f t="shared" si="217"/>
        <v>838.8</v>
      </c>
      <c r="AI63" s="269">
        <f t="shared" si="36"/>
        <v>52</v>
      </c>
      <c r="AJ63" s="284" t="s">
        <v>120</v>
      </c>
      <c r="AK63" s="285"/>
      <c r="AL63" s="286"/>
      <c r="AM63" s="278"/>
      <c r="AN63" s="287"/>
      <c r="AO63" s="177">
        <f t="shared" si="261"/>
        <v>12600135</v>
      </c>
      <c r="AP63" s="178">
        <f t="shared" si="262"/>
        <v>42521</v>
      </c>
      <c r="AQ63" s="179">
        <f t="shared" si="263"/>
        <v>838.8</v>
      </c>
      <c r="AR63" s="208">
        <f t="shared" si="275"/>
        <v>838.8</v>
      </c>
      <c r="AS63" s="319">
        <f t="shared" si="271"/>
        <v>0</v>
      </c>
      <c r="AT63" s="320">
        <f t="shared" si="264"/>
        <v>0</v>
      </c>
      <c r="AU63" s="321">
        <f t="shared" si="219"/>
        <v>0</v>
      </c>
      <c r="AV63" s="322">
        <f t="shared" si="276"/>
        <v>838.8</v>
      </c>
      <c r="AW63" s="228">
        <f t="shared" si="276"/>
        <v>0</v>
      </c>
      <c r="AX63" s="230">
        <f t="shared" si="277"/>
        <v>838.8</v>
      </c>
      <c r="AZ63" s="269">
        <f t="shared" si="151"/>
        <v>52</v>
      </c>
      <c r="BA63" s="284" t="str">
        <f t="shared" si="278"/>
        <v>DONA 126</v>
      </c>
      <c r="BB63" s="285"/>
      <c r="BC63" s="285"/>
      <c r="BD63" s="286"/>
      <c r="BE63" s="278"/>
      <c r="BF63" s="287"/>
      <c r="BG63" s="177">
        <f t="shared" si="265"/>
        <v>12600135</v>
      </c>
      <c r="BH63" s="178">
        <f t="shared" si="266"/>
        <v>42521</v>
      </c>
      <c r="BI63" s="321">
        <f t="shared" si="279"/>
        <v>0</v>
      </c>
      <c r="BJ63" s="338">
        <f t="shared" si="222"/>
        <v>0</v>
      </c>
    </row>
    <row r="64" spans="1:62" s="77" customFormat="1" ht="12.75">
      <c r="A64" s="108">
        <f t="shared" si="272"/>
        <v>53</v>
      </c>
      <c r="B64" s="114" t="str">
        <f t="shared" si="272"/>
        <v>DONA 154</v>
      </c>
      <c r="C64" s="115" t="s">
        <v>117</v>
      </c>
      <c r="D64" s="115">
        <v>15400132</v>
      </c>
      <c r="E64" s="116">
        <v>42521</v>
      </c>
      <c r="F64" s="117"/>
      <c r="G64" s="117">
        <v>1320</v>
      </c>
      <c r="H64" s="118">
        <f t="shared" si="251"/>
        <v>1320</v>
      </c>
      <c r="I64" s="175" t="str">
        <f t="shared" si="273"/>
        <v>OK</v>
      </c>
      <c r="J64" s="181">
        <f t="shared" si="154"/>
        <v>53</v>
      </c>
      <c r="K64" s="114" t="str">
        <f t="shared" si="274"/>
        <v>DONA 154</v>
      </c>
      <c r="L64" s="177">
        <f t="shared" si="252"/>
        <v>15400132</v>
      </c>
      <c r="M64" s="178">
        <f t="shared" si="253"/>
        <v>42521</v>
      </c>
      <c r="N64" s="179">
        <f t="shared" si="254"/>
        <v>1320</v>
      </c>
      <c r="O64" s="180"/>
      <c r="P64" s="180"/>
      <c r="Q64" s="205">
        <f t="shared" si="255"/>
        <v>0</v>
      </c>
      <c r="R64" s="205">
        <f t="shared" si="256"/>
        <v>0</v>
      </c>
      <c r="S64" s="205">
        <f t="shared" si="257"/>
        <v>0</v>
      </c>
      <c r="T64" s="180"/>
      <c r="U64" s="206"/>
      <c r="V64" s="208">
        <f t="shared" si="258"/>
        <v>0</v>
      </c>
      <c r="W64" s="208">
        <f t="shared" si="270"/>
        <v>0</v>
      </c>
      <c r="X64" s="208">
        <f t="shared" si="270"/>
        <v>1320</v>
      </c>
      <c r="Y64" s="227">
        <f t="shared" si="259"/>
        <v>1320</v>
      </c>
      <c r="Z64" s="228"/>
      <c r="AA64" s="241"/>
      <c r="AB64" s="230">
        <f t="shared" si="260"/>
        <v>1320</v>
      </c>
      <c r="AD64" s="231"/>
      <c r="AE64" s="232">
        <f t="shared" si="216"/>
        <v>0</v>
      </c>
      <c r="AF64" s="231"/>
      <c r="AG64" s="232">
        <f t="shared" si="217"/>
        <v>1320</v>
      </c>
      <c r="AI64" s="269">
        <f t="shared" si="36"/>
        <v>53</v>
      </c>
      <c r="AJ64" s="265" t="s">
        <v>121</v>
      </c>
      <c r="AK64" s="266"/>
      <c r="AL64" s="266"/>
      <c r="AM64" s="267"/>
      <c r="AN64" s="287"/>
      <c r="AO64" s="177">
        <f t="shared" si="261"/>
        <v>15400132</v>
      </c>
      <c r="AP64" s="178">
        <f t="shared" si="262"/>
        <v>42521</v>
      </c>
      <c r="AQ64" s="179">
        <f t="shared" si="263"/>
        <v>1320</v>
      </c>
      <c r="AR64" s="208">
        <f t="shared" si="275"/>
        <v>1320</v>
      </c>
      <c r="AS64" s="319">
        <f t="shared" si="271"/>
        <v>0</v>
      </c>
      <c r="AT64" s="320">
        <f t="shared" si="264"/>
        <v>0</v>
      </c>
      <c r="AU64" s="321">
        <f t="shared" si="219"/>
        <v>0</v>
      </c>
      <c r="AV64" s="322">
        <f t="shared" si="276"/>
        <v>1320</v>
      </c>
      <c r="AW64" s="228">
        <f t="shared" si="276"/>
        <v>0</v>
      </c>
      <c r="AX64" s="230">
        <f t="shared" si="277"/>
        <v>1320</v>
      </c>
      <c r="AZ64" s="269">
        <f t="shared" si="151"/>
        <v>53</v>
      </c>
      <c r="BA64" s="265" t="str">
        <f t="shared" si="278"/>
        <v>DONA 154</v>
      </c>
      <c r="BB64" s="266"/>
      <c r="BC64" s="266"/>
      <c r="BD64" s="266"/>
      <c r="BE64" s="267"/>
      <c r="BF64" s="287"/>
      <c r="BG64" s="177">
        <f t="shared" si="265"/>
        <v>15400132</v>
      </c>
      <c r="BH64" s="178">
        <f t="shared" si="266"/>
        <v>42521</v>
      </c>
      <c r="BI64" s="321">
        <f t="shared" si="279"/>
        <v>0</v>
      </c>
      <c r="BJ64" s="338">
        <f t="shared" si="222"/>
        <v>0</v>
      </c>
    </row>
    <row r="65" spans="1:62" s="77" customFormat="1" ht="12.75">
      <c r="A65" s="108">
        <f t="shared" si="272"/>
        <v>54</v>
      </c>
      <c r="B65" s="114" t="str">
        <f t="shared" si="272"/>
        <v>DONA 256</v>
      </c>
      <c r="C65" s="115" t="s">
        <v>117</v>
      </c>
      <c r="D65" s="115">
        <v>25600110</v>
      </c>
      <c r="E65" s="116">
        <v>42521</v>
      </c>
      <c r="F65" s="117"/>
      <c r="G65" s="117">
        <v>511.2</v>
      </c>
      <c r="H65" s="118">
        <f t="shared" si="251"/>
        <v>511.2</v>
      </c>
      <c r="I65" s="175" t="str">
        <f t="shared" si="273"/>
        <v>OK</v>
      </c>
      <c r="J65" s="181">
        <f t="shared" si="154"/>
        <v>54</v>
      </c>
      <c r="K65" s="114" t="str">
        <f t="shared" si="274"/>
        <v>DONA 256</v>
      </c>
      <c r="L65" s="177">
        <f t="shared" si="252"/>
        <v>25600110</v>
      </c>
      <c r="M65" s="178">
        <f t="shared" si="253"/>
        <v>42521</v>
      </c>
      <c r="N65" s="179">
        <f t="shared" si="254"/>
        <v>511.2</v>
      </c>
      <c r="O65" s="180"/>
      <c r="P65" s="180"/>
      <c r="Q65" s="205">
        <f t="shared" si="255"/>
        <v>0</v>
      </c>
      <c r="R65" s="205">
        <f t="shared" si="256"/>
        <v>0</v>
      </c>
      <c r="S65" s="205">
        <f t="shared" si="257"/>
        <v>0</v>
      </c>
      <c r="T65" s="180"/>
      <c r="U65" s="206"/>
      <c r="V65" s="208">
        <f t="shared" si="258"/>
        <v>0</v>
      </c>
      <c r="W65" s="208">
        <f t="shared" si="270"/>
        <v>0</v>
      </c>
      <c r="X65" s="208">
        <f t="shared" si="270"/>
        <v>511.2</v>
      </c>
      <c r="Y65" s="227">
        <f t="shared" si="259"/>
        <v>511.2</v>
      </c>
      <c r="Z65" s="228"/>
      <c r="AA65" s="241"/>
      <c r="AB65" s="230">
        <f t="shared" si="260"/>
        <v>511.2</v>
      </c>
      <c r="AD65" s="231"/>
      <c r="AE65" s="232">
        <f t="shared" si="216"/>
        <v>0</v>
      </c>
      <c r="AF65" s="231"/>
      <c r="AG65" s="232">
        <f t="shared" si="217"/>
        <v>511.2</v>
      </c>
      <c r="AI65" s="269">
        <f t="shared" si="36"/>
        <v>54</v>
      </c>
      <c r="AJ65" s="265" t="s">
        <v>122</v>
      </c>
      <c r="AK65" s="266"/>
      <c r="AL65" s="266"/>
      <c r="AM65" s="267"/>
      <c r="AN65" s="287"/>
      <c r="AO65" s="177">
        <f t="shared" si="261"/>
        <v>25600110</v>
      </c>
      <c r="AP65" s="178">
        <f t="shared" si="262"/>
        <v>42521</v>
      </c>
      <c r="AQ65" s="179">
        <f t="shared" si="263"/>
        <v>511.2</v>
      </c>
      <c r="AR65" s="208">
        <f t="shared" si="275"/>
        <v>511.2</v>
      </c>
      <c r="AS65" s="319">
        <f t="shared" si="271"/>
        <v>0</v>
      </c>
      <c r="AT65" s="320">
        <f t="shared" si="264"/>
        <v>0</v>
      </c>
      <c r="AU65" s="321">
        <f t="shared" si="219"/>
        <v>0</v>
      </c>
      <c r="AV65" s="322">
        <f t="shared" si="276"/>
        <v>511.2</v>
      </c>
      <c r="AW65" s="228">
        <f t="shared" si="276"/>
        <v>0</v>
      </c>
      <c r="AX65" s="230">
        <f t="shared" si="277"/>
        <v>511.2</v>
      </c>
      <c r="AZ65" s="269">
        <f t="shared" si="151"/>
        <v>54</v>
      </c>
      <c r="BA65" s="265" t="str">
        <f t="shared" si="278"/>
        <v>DONA 256</v>
      </c>
      <c r="BB65" s="266"/>
      <c r="BC65" s="266"/>
      <c r="BD65" s="266"/>
      <c r="BE65" s="267"/>
      <c r="BF65" s="287"/>
      <c r="BG65" s="177">
        <f t="shared" si="265"/>
        <v>25600110</v>
      </c>
      <c r="BH65" s="178">
        <f t="shared" si="266"/>
        <v>42521</v>
      </c>
      <c r="BI65" s="321">
        <f t="shared" si="279"/>
        <v>0</v>
      </c>
      <c r="BJ65" s="338">
        <f t="shared" si="222"/>
        <v>0</v>
      </c>
    </row>
    <row r="66" spans="1:62" s="78" customFormat="1" ht="13.5">
      <c r="A66" s="108">
        <f t="shared" si="272"/>
        <v>55</v>
      </c>
      <c r="B66" s="119" t="str">
        <f t="shared" si="272"/>
        <v>TOTAL DONA 124</v>
      </c>
      <c r="C66" s="120"/>
      <c r="D66" s="121"/>
      <c r="E66" s="122"/>
      <c r="F66" s="123">
        <f aca="true" t="shared" si="280" ref="F66:H66">SUM(F61:F65)</f>
        <v>0</v>
      </c>
      <c r="G66" s="124">
        <f t="shared" si="280"/>
        <v>3549.6</v>
      </c>
      <c r="H66" s="125">
        <f t="shared" si="280"/>
        <v>3549.6</v>
      </c>
      <c r="I66" s="175" t="str">
        <f t="shared" si="273"/>
        <v>OK</v>
      </c>
      <c r="J66" s="181">
        <f t="shared" si="154"/>
        <v>55</v>
      </c>
      <c r="K66" s="182" t="str">
        <f t="shared" si="274"/>
        <v>TOTAL DONA 124</v>
      </c>
      <c r="L66" s="183"/>
      <c r="M66" s="184"/>
      <c r="N66" s="185">
        <f aca="true" t="shared" si="281" ref="N66:Z66">SUM(N61:N65)</f>
        <v>3549.6</v>
      </c>
      <c r="O66" s="185">
        <f t="shared" si="281"/>
        <v>0</v>
      </c>
      <c r="P66" s="185">
        <f t="shared" si="281"/>
        <v>0</v>
      </c>
      <c r="Q66" s="185">
        <f t="shared" si="281"/>
        <v>0</v>
      </c>
      <c r="R66" s="185">
        <f t="shared" si="281"/>
        <v>0</v>
      </c>
      <c r="S66" s="185">
        <f t="shared" si="281"/>
        <v>0</v>
      </c>
      <c r="T66" s="185">
        <f t="shared" si="281"/>
        <v>0</v>
      </c>
      <c r="U66" s="185">
        <f t="shared" si="281"/>
        <v>0</v>
      </c>
      <c r="V66" s="185">
        <f t="shared" si="281"/>
        <v>0</v>
      </c>
      <c r="W66" s="185">
        <f t="shared" si="281"/>
        <v>0</v>
      </c>
      <c r="X66" s="185">
        <f t="shared" si="281"/>
        <v>3549.6</v>
      </c>
      <c r="Y66" s="233">
        <f t="shared" si="281"/>
        <v>3549.6</v>
      </c>
      <c r="Z66" s="234">
        <f t="shared" si="281"/>
        <v>0</v>
      </c>
      <c r="AA66" s="235"/>
      <c r="AB66" s="236">
        <f>SUM(AB61:AB65)</f>
        <v>3549.6</v>
      </c>
      <c r="AD66" s="231"/>
      <c r="AE66" s="232">
        <f t="shared" si="216"/>
        <v>0</v>
      </c>
      <c r="AF66" s="231"/>
      <c r="AG66" s="232">
        <f t="shared" si="217"/>
        <v>3549.6</v>
      </c>
      <c r="AI66" s="269">
        <f t="shared" si="36"/>
        <v>55</v>
      </c>
      <c r="AJ66" s="270" t="s">
        <v>123</v>
      </c>
      <c r="AK66" s="271"/>
      <c r="AL66" s="271"/>
      <c r="AM66" s="272"/>
      <c r="AN66" s="272"/>
      <c r="AO66" s="323"/>
      <c r="AP66" s="324"/>
      <c r="AQ66" s="325">
        <f aca="true" t="shared" si="282" ref="AQ66:AT66">SUM(AQ61:AQ65)</f>
        <v>3549.6</v>
      </c>
      <c r="AR66" s="325">
        <f t="shared" si="275"/>
        <v>3549.6</v>
      </c>
      <c r="AS66" s="325">
        <f t="shared" si="282"/>
        <v>0</v>
      </c>
      <c r="AT66" s="326">
        <f t="shared" si="282"/>
        <v>0</v>
      </c>
      <c r="AU66" s="327">
        <f t="shared" si="219"/>
        <v>0</v>
      </c>
      <c r="AV66" s="328">
        <f t="shared" si="276"/>
        <v>3549.6</v>
      </c>
      <c r="AW66" s="336">
        <f t="shared" si="276"/>
        <v>0</v>
      </c>
      <c r="AX66" s="337">
        <f t="shared" si="277"/>
        <v>3549.6</v>
      </c>
      <c r="AZ66" s="269">
        <f t="shared" si="151"/>
        <v>55</v>
      </c>
      <c r="BA66" s="270" t="str">
        <f t="shared" si="278"/>
        <v>TOTAL DONA 124</v>
      </c>
      <c r="BB66" s="271"/>
      <c r="BC66" s="271"/>
      <c r="BD66" s="271"/>
      <c r="BE66" s="272"/>
      <c r="BF66" s="272"/>
      <c r="BG66" s="323"/>
      <c r="BH66" s="324"/>
      <c r="BI66" s="327">
        <f t="shared" si="279"/>
        <v>0</v>
      </c>
      <c r="BJ66" s="339">
        <f t="shared" si="222"/>
        <v>0</v>
      </c>
    </row>
    <row r="67" spans="1:62" s="77" customFormat="1" ht="12.75">
      <c r="A67" s="108">
        <f t="shared" si="272"/>
        <v>56</v>
      </c>
      <c r="B67" s="114" t="str">
        <f t="shared" si="272"/>
        <v>ELODEA L</v>
      </c>
      <c r="C67" s="110" t="s">
        <v>124</v>
      </c>
      <c r="D67" s="110">
        <v>47</v>
      </c>
      <c r="E67" s="111">
        <v>42521</v>
      </c>
      <c r="F67" s="112">
        <v>360</v>
      </c>
      <c r="G67" s="112">
        <v>39.6</v>
      </c>
      <c r="H67" s="118">
        <f aca="true" t="shared" si="283" ref="H67:H72">F67+G67</f>
        <v>399.6</v>
      </c>
      <c r="I67" s="175" t="str">
        <f t="shared" si="273"/>
        <v>OK</v>
      </c>
      <c r="J67" s="181">
        <f t="shared" si="154"/>
        <v>56</v>
      </c>
      <c r="K67" s="109" t="str">
        <f t="shared" si="274"/>
        <v>ELODEA L</v>
      </c>
      <c r="L67" s="196">
        <f aca="true" t="shared" si="284" ref="L67:L72">D67</f>
        <v>47</v>
      </c>
      <c r="M67" s="197">
        <f aca="true" t="shared" si="285" ref="M67:M72">IF(E67=0,"0",E67)</f>
        <v>42521</v>
      </c>
      <c r="N67" s="198">
        <f aca="true" t="shared" si="286" ref="N67:N72">H67</f>
        <v>399.6</v>
      </c>
      <c r="O67" s="189"/>
      <c r="P67" s="189"/>
      <c r="Q67" s="209">
        <f aca="true" t="shared" si="287" ref="Q67:Q72">IF(F67-O67-T67-AE67&gt;0,F67-O67-T67-AE67,0)</f>
        <v>0</v>
      </c>
      <c r="R67" s="209">
        <f aca="true" t="shared" si="288" ref="R67:R72">IF(G67-P67-U67-AG67&gt;0,G67-P67-U67-AG67,0)</f>
        <v>0</v>
      </c>
      <c r="S67" s="209">
        <f aca="true" t="shared" si="289" ref="S67:S72">Q67+R67</f>
        <v>0</v>
      </c>
      <c r="T67" s="189"/>
      <c r="U67" s="218"/>
      <c r="V67" s="212">
        <f aca="true" t="shared" si="290" ref="V67:V72">T67+U67</f>
        <v>0</v>
      </c>
      <c r="W67" s="212">
        <f aca="true" t="shared" si="291" ref="W67:W71">F67-O67-Q67-T67</f>
        <v>360</v>
      </c>
      <c r="X67" s="212">
        <f aca="true" t="shared" si="292" ref="X67:X71">G67-P67-R67-U67</f>
        <v>39.6</v>
      </c>
      <c r="Y67" s="237">
        <f aca="true" t="shared" si="293" ref="Y67:Y72">AB67-Z67</f>
        <v>399.6</v>
      </c>
      <c r="Z67" s="238"/>
      <c r="AA67" s="239"/>
      <c r="AB67" s="240">
        <f aca="true" t="shared" si="294" ref="AB67:AB72">W67+X67</f>
        <v>399.6</v>
      </c>
      <c r="AD67" s="231"/>
      <c r="AE67" s="232">
        <f t="shared" si="216"/>
        <v>360</v>
      </c>
      <c r="AF67" s="231"/>
      <c r="AG67" s="232">
        <f t="shared" si="217"/>
        <v>39.6</v>
      </c>
      <c r="AI67" s="269">
        <f t="shared" si="36"/>
        <v>56</v>
      </c>
      <c r="AJ67" s="289" t="s">
        <v>125</v>
      </c>
      <c r="AK67" s="285"/>
      <c r="AL67" s="286"/>
      <c r="AM67" s="278"/>
      <c r="AN67" s="287"/>
      <c r="AO67" s="177">
        <f aca="true" t="shared" si="295" ref="AO67:AO72">L67</f>
        <v>47</v>
      </c>
      <c r="AP67" s="178">
        <f aca="true" t="shared" si="296" ref="AP67:AP72">IF(M67=0,"0",M67)</f>
        <v>42521</v>
      </c>
      <c r="AQ67" s="179">
        <f aca="true" t="shared" si="297" ref="AQ67:AQ72">N67</f>
        <v>399.6</v>
      </c>
      <c r="AR67" s="208">
        <f t="shared" si="275"/>
        <v>399.6</v>
      </c>
      <c r="AS67" s="319">
        <f aca="true" t="shared" si="298" ref="AS67:AS72">V67</f>
        <v>0</v>
      </c>
      <c r="AT67" s="320">
        <f aca="true" t="shared" si="299" ref="AT67:AT72">O67+P67+S67</f>
        <v>0</v>
      </c>
      <c r="AU67" s="321">
        <f t="shared" si="219"/>
        <v>0</v>
      </c>
      <c r="AV67" s="322">
        <f t="shared" si="276"/>
        <v>399.6</v>
      </c>
      <c r="AW67" s="228">
        <f t="shared" si="276"/>
        <v>0</v>
      </c>
      <c r="AX67" s="230">
        <f t="shared" si="277"/>
        <v>399.6</v>
      </c>
      <c r="AZ67" s="269">
        <f t="shared" si="151"/>
        <v>56</v>
      </c>
      <c r="BA67" s="265" t="str">
        <f t="shared" si="278"/>
        <v>ELODEA L</v>
      </c>
      <c r="BB67" s="266"/>
      <c r="BC67" s="266"/>
      <c r="BD67" s="266"/>
      <c r="BE67" s="267"/>
      <c r="BF67" s="287"/>
      <c r="BG67" s="177">
        <f aca="true" t="shared" si="300" ref="BG67:BG72">D67</f>
        <v>47</v>
      </c>
      <c r="BH67" s="178">
        <f aca="true" t="shared" si="301" ref="BH67:BH72">IF(E67=0,"0",E67)</f>
        <v>42521</v>
      </c>
      <c r="BI67" s="321">
        <f t="shared" si="279"/>
        <v>0</v>
      </c>
      <c r="BJ67" s="338">
        <f t="shared" si="222"/>
        <v>0</v>
      </c>
    </row>
    <row r="68" spans="1:62" s="77" customFormat="1" ht="12.75">
      <c r="A68" s="108">
        <f t="shared" si="272"/>
        <v>57</v>
      </c>
      <c r="B68" s="114" t="str">
        <f t="shared" si="272"/>
        <v>ELODEA </v>
      </c>
      <c r="C68" s="133"/>
      <c r="D68" s="133"/>
      <c r="E68" s="134"/>
      <c r="F68" s="135"/>
      <c r="G68" s="136"/>
      <c r="H68" s="118">
        <f t="shared" si="283"/>
        <v>0</v>
      </c>
      <c r="I68" s="175" t="str">
        <f t="shared" si="273"/>
        <v>OK</v>
      </c>
      <c r="J68" s="181">
        <f t="shared" si="154"/>
        <v>57</v>
      </c>
      <c r="K68" s="114" t="str">
        <f t="shared" si="274"/>
        <v>ELODEA </v>
      </c>
      <c r="L68" s="177">
        <f t="shared" si="284"/>
        <v>0</v>
      </c>
      <c r="M68" s="178" t="str">
        <f t="shared" si="285"/>
        <v>0</v>
      </c>
      <c r="N68" s="179">
        <f t="shared" si="286"/>
        <v>0</v>
      </c>
      <c r="O68" s="180"/>
      <c r="P68" s="180"/>
      <c r="Q68" s="205">
        <f t="shared" si="287"/>
        <v>0</v>
      </c>
      <c r="R68" s="205">
        <f t="shared" si="288"/>
        <v>0</v>
      </c>
      <c r="S68" s="205">
        <f t="shared" si="289"/>
        <v>0</v>
      </c>
      <c r="T68" s="180"/>
      <c r="U68" s="206"/>
      <c r="V68" s="208">
        <f t="shared" si="290"/>
        <v>0</v>
      </c>
      <c r="W68" s="208">
        <f t="shared" si="291"/>
        <v>0</v>
      </c>
      <c r="X68" s="208">
        <f t="shared" si="292"/>
        <v>0</v>
      </c>
      <c r="Y68" s="227">
        <f t="shared" si="293"/>
        <v>0</v>
      </c>
      <c r="Z68" s="228"/>
      <c r="AA68" s="241"/>
      <c r="AB68" s="230">
        <f t="shared" si="294"/>
        <v>0</v>
      </c>
      <c r="AD68" s="231"/>
      <c r="AE68" s="232">
        <f t="shared" si="216"/>
        <v>0</v>
      </c>
      <c r="AF68" s="231"/>
      <c r="AG68" s="232">
        <f t="shared" si="217"/>
        <v>0</v>
      </c>
      <c r="AI68" s="269">
        <f t="shared" si="36"/>
        <v>57</v>
      </c>
      <c r="AJ68" s="289" t="s">
        <v>126</v>
      </c>
      <c r="AK68" s="285"/>
      <c r="AL68" s="286"/>
      <c r="AM68" s="278"/>
      <c r="AN68" s="287"/>
      <c r="AO68" s="177">
        <f t="shared" si="295"/>
        <v>0</v>
      </c>
      <c r="AP68" s="178" t="str">
        <f t="shared" si="296"/>
        <v>0</v>
      </c>
      <c r="AQ68" s="179">
        <f t="shared" si="297"/>
        <v>0</v>
      </c>
      <c r="AR68" s="208">
        <f t="shared" si="275"/>
        <v>0</v>
      </c>
      <c r="AS68" s="319">
        <f t="shared" si="298"/>
        <v>0</v>
      </c>
      <c r="AT68" s="320">
        <f t="shared" si="299"/>
        <v>0</v>
      </c>
      <c r="AU68" s="321">
        <f t="shared" si="219"/>
        <v>0</v>
      </c>
      <c r="AV68" s="322">
        <f t="shared" si="276"/>
        <v>0</v>
      </c>
      <c r="AW68" s="228">
        <f t="shared" si="276"/>
        <v>0</v>
      </c>
      <c r="AX68" s="230">
        <f t="shared" si="277"/>
        <v>0</v>
      </c>
      <c r="AZ68" s="269">
        <f t="shared" si="151"/>
        <v>57</v>
      </c>
      <c r="BA68" s="265" t="str">
        <f t="shared" si="278"/>
        <v>ELODEA </v>
      </c>
      <c r="BB68" s="266"/>
      <c r="BC68" s="266"/>
      <c r="BD68" s="266"/>
      <c r="BE68" s="267"/>
      <c r="BF68" s="287"/>
      <c r="BG68" s="177">
        <f t="shared" si="300"/>
        <v>0</v>
      </c>
      <c r="BH68" s="178" t="str">
        <f t="shared" si="301"/>
        <v>0</v>
      </c>
      <c r="BI68" s="321">
        <f t="shared" si="279"/>
        <v>0</v>
      </c>
      <c r="BJ68" s="338">
        <f t="shared" si="222"/>
        <v>0</v>
      </c>
    </row>
    <row r="69" spans="1:62" s="78" customFormat="1" ht="13.5">
      <c r="A69" s="108">
        <f t="shared" si="272"/>
        <v>58</v>
      </c>
      <c r="B69" s="119" t="str">
        <f t="shared" si="272"/>
        <v>TOTAL ELODEA</v>
      </c>
      <c r="C69" s="120"/>
      <c r="D69" s="121"/>
      <c r="E69" s="122"/>
      <c r="F69" s="123">
        <f aca="true" t="shared" si="302" ref="F69:H69">SUM(F67:F68)</f>
        <v>360</v>
      </c>
      <c r="G69" s="124">
        <f t="shared" si="302"/>
        <v>39.6</v>
      </c>
      <c r="H69" s="125">
        <f t="shared" si="302"/>
        <v>399.6</v>
      </c>
      <c r="I69" s="175" t="str">
        <f t="shared" si="273"/>
        <v>OK</v>
      </c>
      <c r="J69" s="181">
        <f t="shared" si="154"/>
        <v>58</v>
      </c>
      <c r="K69" s="119" t="str">
        <f t="shared" si="274"/>
        <v>TOTAL ELODEA</v>
      </c>
      <c r="L69" s="193"/>
      <c r="M69" s="194"/>
      <c r="N69" s="195">
        <f aca="true" t="shared" si="303" ref="N69:Z69">SUM(N67:N68)</f>
        <v>399.6</v>
      </c>
      <c r="O69" s="195">
        <f t="shared" si="303"/>
        <v>0</v>
      </c>
      <c r="P69" s="195">
        <f t="shared" si="303"/>
        <v>0</v>
      </c>
      <c r="Q69" s="195">
        <f t="shared" si="303"/>
        <v>0</v>
      </c>
      <c r="R69" s="195">
        <f t="shared" si="303"/>
        <v>0</v>
      </c>
      <c r="S69" s="195">
        <f t="shared" si="303"/>
        <v>0</v>
      </c>
      <c r="T69" s="195">
        <f t="shared" si="303"/>
        <v>0</v>
      </c>
      <c r="U69" s="195">
        <f t="shared" si="303"/>
        <v>0</v>
      </c>
      <c r="V69" s="195">
        <f t="shared" si="303"/>
        <v>0</v>
      </c>
      <c r="W69" s="195">
        <f t="shared" si="303"/>
        <v>360</v>
      </c>
      <c r="X69" s="195">
        <f t="shared" si="303"/>
        <v>39.6</v>
      </c>
      <c r="Y69" s="242">
        <f t="shared" si="303"/>
        <v>399.6</v>
      </c>
      <c r="Z69" s="243">
        <f t="shared" si="303"/>
        <v>0</v>
      </c>
      <c r="AA69" s="244"/>
      <c r="AB69" s="245">
        <f>SUM(AB67:AB68)</f>
        <v>399.6</v>
      </c>
      <c r="AD69" s="231"/>
      <c r="AE69" s="232">
        <f t="shared" si="216"/>
        <v>360</v>
      </c>
      <c r="AF69" s="231"/>
      <c r="AG69" s="232">
        <f t="shared" si="217"/>
        <v>39.6</v>
      </c>
      <c r="AI69" s="269">
        <f t="shared" si="36"/>
        <v>58</v>
      </c>
      <c r="AJ69" s="279" t="s">
        <v>127</v>
      </c>
      <c r="AK69" s="280"/>
      <c r="AL69" s="281"/>
      <c r="AM69" s="282"/>
      <c r="AN69" s="283"/>
      <c r="AO69" s="323"/>
      <c r="AP69" s="324"/>
      <c r="AQ69" s="325">
        <f aca="true" t="shared" si="304" ref="AQ69:AT69">SUM(AQ67:AQ68)</f>
        <v>399.6</v>
      </c>
      <c r="AR69" s="325">
        <f t="shared" si="275"/>
        <v>399.6</v>
      </c>
      <c r="AS69" s="325">
        <f t="shared" si="304"/>
        <v>0</v>
      </c>
      <c r="AT69" s="326">
        <f t="shared" si="304"/>
        <v>0</v>
      </c>
      <c r="AU69" s="327">
        <f t="shared" si="219"/>
        <v>0</v>
      </c>
      <c r="AV69" s="328">
        <f t="shared" si="276"/>
        <v>399.6</v>
      </c>
      <c r="AW69" s="336">
        <f t="shared" si="276"/>
        <v>0</v>
      </c>
      <c r="AX69" s="337">
        <f t="shared" si="277"/>
        <v>399.6</v>
      </c>
      <c r="AZ69" s="269">
        <f t="shared" si="151"/>
        <v>58</v>
      </c>
      <c r="BA69" s="270" t="str">
        <f t="shared" si="278"/>
        <v>TOTAL ELODEA</v>
      </c>
      <c r="BB69" s="271"/>
      <c r="BC69" s="271"/>
      <c r="BD69" s="271"/>
      <c r="BE69" s="272"/>
      <c r="BF69" s="272"/>
      <c r="BG69" s="323"/>
      <c r="BH69" s="324"/>
      <c r="BI69" s="327">
        <f t="shared" si="279"/>
        <v>0</v>
      </c>
      <c r="BJ69" s="339">
        <f t="shared" si="222"/>
        <v>0</v>
      </c>
    </row>
    <row r="70" spans="1:62" s="77" customFormat="1" ht="12.75">
      <c r="A70" s="108">
        <f aca="true" t="shared" si="305" ref="A70:B73">AI70</f>
        <v>59</v>
      </c>
      <c r="B70" s="114" t="str">
        <f t="shared" si="305"/>
        <v>ENYAFARM BAIA MARE</v>
      </c>
      <c r="C70" s="110"/>
      <c r="D70" s="110"/>
      <c r="E70" s="111"/>
      <c r="F70" s="112"/>
      <c r="G70" s="112"/>
      <c r="H70" s="118">
        <f t="shared" si="283"/>
        <v>0</v>
      </c>
      <c r="I70" s="175" t="str">
        <f aca="true" t="shared" si="306" ref="I70:I88">IF(H70=N70,"OK","ATENTIE")</f>
        <v>OK</v>
      </c>
      <c r="J70" s="181">
        <f t="shared" si="154"/>
        <v>59</v>
      </c>
      <c r="K70" s="127" t="str">
        <f aca="true" t="shared" si="307" ref="K70:K76">AJ70</f>
        <v>ENYAFARM BAIA MARE</v>
      </c>
      <c r="L70" s="359">
        <f t="shared" si="284"/>
        <v>0</v>
      </c>
      <c r="M70" s="360" t="str">
        <f t="shared" si="285"/>
        <v>0</v>
      </c>
      <c r="N70" s="361">
        <f t="shared" si="286"/>
        <v>0</v>
      </c>
      <c r="O70" s="362"/>
      <c r="P70" s="362"/>
      <c r="Q70" s="364">
        <f t="shared" si="287"/>
        <v>0</v>
      </c>
      <c r="R70" s="364">
        <f t="shared" si="288"/>
        <v>0</v>
      </c>
      <c r="S70" s="364">
        <f t="shared" si="289"/>
        <v>0</v>
      </c>
      <c r="T70" s="362"/>
      <c r="U70" s="213"/>
      <c r="V70" s="365">
        <f t="shared" si="290"/>
        <v>0</v>
      </c>
      <c r="W70" s="365">
        <f aca="true" t="shared" si="308" ref="W70:X72">F70-O70-Q70-T70</f>
        <v>0</v>
      </c>
      <c r="X70" s="365">
        <f t="shared" si="308"/>
        <v>0</v>
      </c>
      <c r="Y70" s="367">
        <f t="shared" si="293"/>
        <v>0</v>
      </c>
      <c r="Z70" s="368"/>
      <c r="AA70" s="369"/>
      <c r="AB70" s="370">
        <f t="shared" si="294"/>
        <v>0</v>
      </c>
      <c r="AD70" s="231"/>
      <c r="AE70" s="232">
        <f t="shared" si="216"/>
        <v>0</v>
      </c>
      <c r="AF70" s="231"/>
      <c r="AG70" s="232">
        <f t="shared" si="217"/>
        <v>0</v>
      </c>
      <c r="AI70" s="269">
        <f t="shared" si="36"/>
        <v>59</v>
      </c>
      <c r="AJ70" s="265" t="s">
        <v>128</v>
      </c>
      <c r="AK70" s="266"/>
      <c r="AL70" s="266"/>
      <c r="AM70" s="267"/>
      <c r="AN70" s="287"/>
      <c r="AO70" s="177">
        <f t="shared" si="295"/>
        <v>0</v>
      </c>
      <c r="AP70" s="178" t="str">
        <f t="shared" si="296"/>
        <v>0</v>
      </c>
      <c r="AQ70" s="179">
        <f t="shared" si="297"/>
        <v>0</v>
      </c>
      <c r="AR70" s="208">
        <f aca="true" t="shared" si="309" ref="AR70:AR79">AQ70-AS70</f>
        <v>0</v>
      </c>
      <c r="AS70" s="319">
        <f t="shared" si="298"/>
        <v>0</v>
      </c>
      <c r="AT70" s="320">
        <f t="shared" si="299"/>
        <v>0</v>
      </c>
      <c r="AU70" s="321">
        <f aca="true" t="shared" si="310" ref="AU70:AU79">Z70</f>
        <v>0</v>
      </c>
      <c r="AV70" s="322">
        <f aca="true" t="shared" si="311" ref="AV70:AW73">Y70</f>
        <v>0</v>
      </c>
      <c r="AW70" s="228">
        <f t="shared" si="311"/>
        <v>0</v>
      </c>
      <c r="AX70" s="230">
        <f aca="true" t="shared" si="312" ref="AX70:AX79">AR70-AT70</f>
        <v>0</v>
      </c>
      <c r="AZ70" s="269">
        <f t="shared" si="151"/>
        <v>59</v>
      </c>
      <c r="BA70" s="265" t="str">
        <f aca="true" t="shared" si="313" ref="BA70:BA83">AJ70</f>
        <v>ENYAFARM BAIA MARE</v>
      </c>
      <c r="BB70" s="266"/>
      <c r="BC70" s="266"/>
      <c r="BD70" s="266"/>
      <c r="BE70" s="267"/>
      <c r="BF70" s="287"/>
      <c r="BG70" s="177">
        <f t="shared" si="300"/>
        <v>0</v>
      </c>
      <c r="BH70" s="178" t="str">
        <f t="shared" si="301"/>
        <v>0</v>
      </c>
      <c r="BI70" s="321">
        <f aca="true" t="shared" si="314" ref="BI70:BI79">BJ70</f>
        <v>0</v>
      </c>
      <c r="BJ70" s="338">
        <f aca="true" t="shared" si="315" ref="BJ70:BJ79">Z70</f>
        <v>0</v>
      </c>
    </row>
    <row r="71" spans="1:62" s="77" customFormat="1" ht="12.75">
      <c r="A71" s="108">
        <f>AI71</f>
        <v>60</v>
      </c>
      <c r="B71" s="114" t="str">
        <f>AJ71</f>
        <v>ENYAFARM SATULUNG</v>
      </c>
      <c r="C71" s="115"/>
      <c r="D71" s="115"/>
      <c r="E71" s="116"/>
      <c r="F71" s="117"/>
      <c r="G71" s="117"/>
      <c r="H71" s="118">
        <f t="shared" si="283"/>
        <v>0</v>
      </c>
      <c r="I71" s="175" t="str">
        <f t="shared" si="306"/>
        <v>OK</v>
      </c>
      <c r="J71" s="181">
        <f t="shared" si="154"/>
        <v>60</v>
      </c>
      <c r="K71" s="114" t="str">
        <f t="shared" si="307"/>
        <v>ENYAFARM SATULUNG</v>
      </c>
      <c r="L71" s="177">
        <f t="shared" si="284"/>
        <v>0</v>
      </c>
      <c r="M71" s="178" t="str">
        <f t="shared" si="285"/>
        <v>0</v>
      </c>
      <c r="N71" s="179">
        <f t="shared" si="286"/>
        <v>0</v>
      </c>
      <c r="O71" s="180"/>
      <c r="P71" s="180"/>
      <c r="Q71" s="205">
        <f t="shared" si="287"/>
        <v>0</v>
      </c>
      <c r="R71" s="205">
        <f t="shared" si="288"/>
        <v>0</v>
      </c>
      <c r="S71" s="205">
        <f t="shared" si="289"/>
        <v>0</v>
      </c>
      <c r="T71" s="180"/>
      <c r="U71" s="214"/>
      <c r="V71" s="208">
        <f t="shared" si="290"/>
        <v>0</v>
      </c>
      <c r="W71" s="208">
        <f t="shared" si="291"/>
        <v>0</v>
      </c>
      <c r="X71" s="208">
        <f t="shared" si="292"/>
        <v>0</v>
      </c>
      <c r="Y71" s="227">
        <f t="shared" si="293"/>
        <v>0</v>
      </c>
      <c r="Z71" s="228"/>
      <c r="AA71" s="247"/>
      <c r="AB71" s="230">
        <f t="shared" si="294"/>
        <v>0</v>
      </c>
      <c r="AD71" s="231"/>
      <c r="AE71" s="232">
        <f t="shared" si="216"/>
        <v>0</v>
      </c>
      <c r="AF71" s="231"/>
      <c r="AG71" s="232">
        <f t="shared" si="217"/>
        <v>0</v>
      </c>
      <c r="AI71" s="269">
        <f t="shared" si="36"/>
        <v>60</v>
      </c>
      <c r="AJ71" s="265" t="s">
        <v>129</v>
      </c>
      <c r="AK71" s="266"/>
      <c r="AL71" s="266"/>
      <c r="AM71" s="267"/>
      <c r="AN71" s="287"/>
      <c r="AO71" s="177">
        <f t="shared" si="295"/>
        <v>0</v>
      </c>
      <c r="AP71" s="178" t="str">
        <f t="shared" si="296"/>
        <v>0</v>
      </c>
      <c r="AQ71" s="179">
        <f t="shared" si="297"/>
        <v>0</v>
      </c>
      <c r="AR71" s="208">
        <f t="shared" si="309"/>
        <v>0</v>
      </c>
      <c r="AS71" s="319">
        <f t="shared" si="298"/>
        <v>0</v>
      </c>
      <c r="AT71" s="320">
        <f t="shared" si="299"/>
        <v>0</v>
      </c>
      <c r="AU71" s="321">
        <f t="shared" si="310"/>
        <v>0</v>
      </c>
      <c r="AV71" s="322">
        <f>Y71</f>
        <v>0</v>
      </c>
      <c r="AW71" s="228">
        <f>Z71</f>
        <v>0</v>
      </c>
      <c r="AX71" s="230">
        <f t="shared" si="312"/>
        <v>0</v>
      </c>
      <c r="AZ71" s="269">
        <f t="shared" si="151"/>
        <v>60</v>
      </c>
      <c r="BA71" s="265" t="str">
        <f t="shared" si="313"/>
        <v>ENYAFARM SATULUNG</v>
      </c>
      <c r="BB71" s="266"/>
      <c r="BC71" s="266"/>
      <c r="BD71" s="266"/>
      <c r="BE71" s="267"/>
      <c r="BF71" s="287"/>
      <c r="BG71" s="177">
        <f t="shared" si="300"/>
        <v>0</v>
      </c>
      <c r="BH71" s="178" t="str">
        <f t="shared" si="301"/>
        <v>0</v>
      </c>
      <c r="BI71" s="321">
        <f t="shared" si="314"/>
        <v>0</v>
      </c>
      <c r="BJ71" s="338">
        <f t="shared" si="315"/>
        <v>0</v>
      </c>
    </row>
    <row r="72" spans="1:62" s="77" customFormat="1" ht="12.75">
      <c r="A72" s="108">
        <f>AI72</f>
        <v>61</v>
      </c>
      <c r="B72" s="114" t="str">
        <f>AJ72</f>
        <v>ENYAFARM SOMCUTA</v>
      </c>
      <c r="C72" s="115" t="s">
        <v>130</v>
      </c>
      <c r="D72" s="115">
        <v>1003</v>
      </c>
      <c r="E72" s="116">
        <v>42521</v>
      </c>
      <c r="F72" s="117"/>
      <c r="G72" s="117">
        <v>1800</v>
      </c>
      <c r="H72" s="118">
        <f t="shared" si="283"/>
        <v>1800</v>
      </c>
      <c r="I72" s="175" t="str">
        <f t="shared" si="306"/>
        <v>OK</v>
      </c>
      <c r="J72" s="181">
        <f t="shared" si="154"/>
        <v>61</v>
      </c>
      <c r="K72" s="114" t="str">
        <f t="shared" si="307"/>
        <v>ENYAFARM SOMCUTA</v>
      </c>
      <c r="L72" s="177">
        <f t="shared" si="284"/>
        <v>1003</v>
      </c>
      <c r="M72" s="178">
        <f t="shared" si="285"/>
        <v>42521</v>
      </c>
      <c r="N72" s="179">
        <f t="shared" si="286"/>
        <v>1800</v>
      </c>
      <c r="O72" s="180"/>
      <c r="P72" s="180"/>
      <c r="Q72" s="205">
        <f t="shared" si="287"/>
        <v>0</v>
      </c>
      <c r="R72" s="205">
        <f t="shared" si="288"/>
        <v>0</v>
      </c>
      <c r="S72" s="205">
        <f t="shared" si="289"/>
        <v>0</v>
      </c>
      <c r="T72" s="180"/>
      <c r="U72" s="214"/>
      <c r="V72" s="208">
        <f t="shared" si="290"/>
        <v>0</v>
      </c>
      <c r="W72" s="208">
        <f t="shared" si="308"/>
        <v>0</v>
      </c>
      <c r="X72" s="208">
        <f t="shared" si="308"/>
        <v>1800</v>
      </c>
      <c r="Y72" s="227">
        <f t="shared" si="293"/>
        <v>1800</v>
      </c>
      <c r="Z72" s="228"/>
      <c r="AA72" s="247"/>
      <c r="AB72" s="230">
        <f t="shared" si="294"/>
        <v>1800</v>
      </c>
      <c r="AD72" s="231"/>
      <c r="AE72" s="232">
        <f t="shared" si="216"/>
        <v>0</v>
      </c>
      <c r="AF72" s="231"/>
      <c r="AG72" s="232">
        <f t="shared" si="217"/>
        <v>1800</v>
      </c>
      <c r="AI72" s="269">
        <f t="shared" si="36"/>
        <v>61</v>
      </c>
      <c r="AJ72" s="265" t="s">
        <v>131</v>
      </c>
      <c r="AK72" s="266"/>
      <c r="AL72" s="266"/>
      <c r="AM72" s="267"/>
      <c r="AN72" s="287"/>
      <c r="AO72" s="177">
        <f t="shared" si="295"/>
        <v>1003</v>
      </c>
      <c r="AP72" s="178">
        <f t="shared" si="296"/>
        <v>42521</v>
      </c>
      <c r="AQ72" s="179">
        <f t="shared" si="297"/>
        <v>1800</v>
      </c>
      <c r="AR72" s="208">
        <f t="shared" si="309"/>
        <v>1800</v>
      </c>
      <c r="AS72" s="319">
        <f t="shared" si="298"/>
        <v>0</v>
      </c>
      <c r="AT72" s="320">
        <f t="shared" si="299"/>
        <v>0</v>
      </c>
      <c r="AU72" s="321">
        <f t="shared" si="310"/>
        <v>0</v>
      </c>
      <c r="AV72" s="322">
        <f>Y72</f>
        <v>1800</v>
      </c>
      <c r="AW72" s="228">
        <f>Z72</f>
        <v>0</v>
      </c>
      <c r="AX72" s="230">
        <f t="shared" si="312"/>
        <v>1800</v>
      </c>
      <c r="AZ72" s="269">
        <f t="shared" si="151"/>
        <v>61</v>
      </c>
      <c r="BA72" s="265" t="str">
        <f t="shared" si="313"/>
        <v>ENYAFARM SOMCUTA</v>
      </c>
      <c r="BB72" s="266"/>
      <c r="BC72" s="266"/>
      <c r="BD72" s="266"/>
      <c r="BE72" s="267"/>
      <c r="BF72" s="287"/>
      <c r="BG72" s="177">
        <f t="shared" si="300"/>
        <v>1003</v>
      </c>
      <c r="BH72" s="178">
        <f t="shared" si="301"/>
        <v>42521</v>
      </c>
      <c r="BI72" s="321">
        <f t="shared" si="314"/>
        <v>0</v>
      </c>
      <c r="BJ72" s="338">
        <f t="shared" si="315"/>
        <v>0</v>
      </c>
    </row>
    <row r="73" spans="1:62" s="78" customFormat="1" ht="13.5">
      <c r="A73" s="108">
        <f t="shared" si="305"/>
        <v>62</v>
      </c>
      <c r="B73" s="119" t="str">
        <f t="shared" si="305"/>
        <v>TOTAL ENYAFARM</v>
      </c>
      <c r="C73" s="120"/>
      <c r="D73" s="121"/>
      <c r="E73" s="122"/>
      <c r="F73" s="123">
        <f aca="true" t="shared" si="316" ref="F73:H73">SUM(F70:F72)</f>
        <v>0</v>
      </c>
      <c r="G73" s="124">
        <f t="shared" si="316"/>
        <v>1800</v>
      </c>
      <c r="H73" s="125">
        <f t="shared" si="316"/>
        <v>1800</v>
      </c>
      <c r="I73" s="175" t="str">
        <f t="shared" si="306"/>
        <v>OK</v>
      </c>
      <c r="J73" s="181">
        <f t="shared" si="154"/>
        <v>62</v>
      </c>
      <c r="K73" s="119" t="str">
        <f t="shared" si="307"/>
        <v>TOTAL ENYAFARM</v>
      </c>
      <c r="L73" s="193"/>
      <c r="M73" s="194"/>
      <c r="N73" s="195">
        <f aca="true" t="shared" si="317" ref="N73:Z73">SUM(N70:N72)</f>
        <v>1800</v>
      </c>
      <c r="O73" s="195">
        <f t="shared" si="317"/>
        <v>0</v>
      </c>
      <c r="P73" s="195">
        <f t="shared" si="317"/>
        <v>0</v>
      </c>
      <c r="Q73" s="195">
        <f t="shared" si="317"/>
        <v>0</v>
      </c>
      <c r="R73" s="195">
        <f t="shared" si="317"/>
        <v>0</v>
      </c>
      <c r="S73" s="195">
        <f t="shared" si="317"/>
        <v>0</v>
      </c>
      <c r="T73" s="195">
        <f t="shared" si="317"/>
        <v>0</v>
      </c>
      <c r="U73" s="195">
        <f t="shared" si="317"/>
        <v>0</v>
      </c>
      <c r="V73" s="195">
        <f t="shared" si="317"/>
        <v>0</v>
      </c>
      <c r="W73" s="195">
        <f t="shared" si="317"/>
        <v>0</v>
      </c>
      <c r="X73" s="195">
        <f t="shared" si="317"/>
        <v>1800</v>
      </c>
      <c r="Y73" s="242">
        <f t="shared" si="317"/>
        <v>1800</v>
      </c>
      <c r="Z73" s="243">
        <f t="shared" si="317"/>
        <v>0</v>
      </c>
      <c r="AA73" s="244"/>
      <c r="AB73" s="245">
        <f>SUM(AB70:AB72)</f>
        <v>1800</v>
      </c>
      <c r="AD73" s="231"/>
      <c r="AE73" s="232">
        <f t="shared" si="216"/>
        <v>0</v>
      </c>
      <c r="AF73" s="231"/>
      <c r="AG73" s="232">
        <f t="shared" si="217"/>
        <v>1800</v>
      </c>
      <c r="AI73" s="269">
        <f t="shared" si="36"/>
        <v>62</v>
      </c>
      <c r="AJ73" s="372" t="s">
        <v>132</v>
      </c>
      <c r="AK73" s="373"/>
      <c r="AL73" s="373"/>
      <c r="AM73" s="374"/>
      <c r="AN73" s="374"/>
      <c r="AO73" s="323"/>
      <c r="AP73" s="324"/>
      <c r="AQ73" s="325">
        <f aca="true" t="shared" si="318" ref="AQ73:AT73">SUM(AQ70:AQ72)</f>
        <v>1800</v>
      </c>
      <c r="AR73" s="325">
        <f t="shared" si="309"/>
        <v>1800</v>
      </c>
      <c r="AS73" s="325">
        <f t="shared" si="318"/>
        <v>0</v>
      </c>
      <c r="AT73" s="326">
        <f t="shared" si="318"/>
        <v>0</v>
      </c>
      <c r="AU73" s="327">
        <f t="shared" si="310"/>
        <v>0</v>
      </c>
      <c r="AV73" s="328">
        <f t="shared" si="311"/>
        <v>1800</v>
      </c>
      <c r="AW73" s="336">
        <f t="shared" si="311"/>
        <v>0</v>
      </c>
      <c r="AX73" s="337">
        <f t="shared" si="312"/>
        <v>1800</v>
      </c>
      <c r="AZ73" s="269">
        <f t="shared" si="151"/>
        <v>62</v>
      </c>
      <c r="BA73" s="372" t="str">
        <f t="shared" si="313"/>
        <v>TOTAL ENYAFARM</v>
      </c>
      <c r="BB73" s="373"/>
      <c r="BC73" s="373"/>
      <c r="BD73" s="373"/>
      <c r="BE73" s="374"/>
      <c r="BF73" s="374"/>
      <c r="BG73" s="323"/>
      <c r="BH73" s="324"/>
      <c r="BI73" s="327">
        <f t="shared" si="314"/>
        <v>0</v>
      </c>
      <c r="BJ73" s="339">
        <f t="shared" si="315"/>
        <v>0</v>
      </c>
    </row>
    <row r="74" spans="1:62" s="77" customFormat="1" ht="12.75">
      <c r="A74" s="108">
        <f aca="true" t="shared" si="319" ref="A74:B76">AI74</f>
        <v>63</v>
      </c>
      <c r="B74" s="114" t="str">
        <f t="shared" si="319"/>
        <v>EPHEDRAFARM</v>
      </c>
      <c r="C74" s="128" t="s">
        <v>133</v>
      </c>
      <c r="D74" s="128">
        <v>4883</v>
      </c>
      <c r="E74" s="129">
        <v>42521</v>
      </c>
      <c r="F74" s="130"/>
      <c r="G74" s="131">
        <v>598.8</v>
      </c>
      <c r="H74" s="118">
        <f aca="true" t="shared" si="320" ref="H74:H78">F74+G74</f>
        <v>598.8</v>
      </c>
      <c r="I74" s="175" t="str">
        <f t="shared" si="306"/>
        <v>OK</v>
      </c>
      <c r="J74" s="181">
        <f t="shared" si="154"/>
        <v>63</v>
      </c>
      <c r="K74" s="127" t="str">
        <f t="shared" si="307"/>
        <v>EPHEDRAFARM</v>
      </c>
      <c r="L74" s="359">
        <f aca="true" t="shared" si="321" ref="L74:L78">D74</f>
        <v>4883</v>
      </c>
      <c r="M74" s="360">
        <f aca="true" t="shared" si="322" ref="M74:M78">IF(E74=0,"0",E74)</f>
        <v>42521</v>
      </c>
      <c r="N74" s="361">
        <f aca="true" t="shared" si="323" ref="N74:N78">H74</f>
        <v>598.8</v>
      </c>
      <c r="O74" s="362"/>
      <c r="P74" s="362"/>
      <c r="Q74" s="364">
        <f aca="true" t="shared" si="324" ref="Q74:Q78">IF(F74-O74-T74-AE74&gt;0,F74-O74-T74-AE74,0)</f>
        <v>0</v>
      </c>
      <c r="R74" s="364">
        <f aca="true" t="shared" si="325" ref="R74:R78">IF(G74-P74-U74-AG74&gt;0,G74-P74-U74-AG74,0)</f>
        <v>0</v>
      </c>
      <c r="S74" s="364">
        <f aca="true" t="shared" si="326" ref="S74:S78">Q74+R74</f>
        <v>0</v>
      </c>
      <c r="T74" s="362"/>
      <c r="U74" s="210"/>
      <c r="V74" s="365">
        <f aca="true" t="shared" si="327" ref="V74:V78">T74+U74</f>
        <v>0</v>
      </c>
      <c r="W74" s="365">
        <f aca="true" t="shared" si="328" ref="W74:W78">F74-O74-Q74-T74</f>
        <v>0</v>
      </c>
      <c r="X74" s="365">
        <f aca="true" t="shared" si="329" ref="X74:X78">G74-P74-R74-U74</f>
        <v>598.8</v>
      </c>
      <c r="Y74" s="367">
        <f aca="true" t="shared" si="330" ref="Y74:Y78">AB74-Z74</f>
        <v>598.8</v>
      </c>
      <c r="Z74" s="368"/>
      <c r="AA74" s="371"/>
      <c r="AB74" s="370">
        <f aca="true" t="shared" si="331" ref="AB74:AB78">W74+X74</f>
        <v>598.8</v>
      </c>
      <c r="AD74" s="231"/>
      <c r="AE74" s="232">
        <f t="shared" si="216"/>
        <v>0</v>
      </c>
      <c r="AF74" s="231"/>
      <c r="AG74" s="232">
        <f t="shared" si="217"/>
        <v>598.8</v>
      </c>
      <c r="AI74" s="269">
        <f t="shared" si="36"/>
        <v>63</v>
      </c>
      <c r="AJ74" s="289" t="s">
        <v>134</v>
      </c>
      <c r="AK74" s="285"/>
      <c r="AL74" s="286"/>
      <c r="AM74" s="278"/>
      <c r="AN74" s="287"/>
      <c r="AO74" s="177">
        <f aca="true" t="shared" si="332" ref="AO74:AO78">L74</f>
        <v>4883</v>
      </c>
      <c r="AP74" s="178">
        <f aca="true" t="shared" si="333" ref="AP74:AP78">IF(M74=0,"0",M74)</f>
        <v>42521</v>
      </c>
      <c r="AQ74" s="179">
        <f aca="true" t="shared" si="334" ref="AQ74:AQ78">N74</f>
        <v>598.8</v>
      </c>
      <c r="AR74" s="208">
        <f t="shared" si="309"/>
        <v>598.8</v>
      </c>
      <c r="AS74" s="319">
        <f aca="true" t="shared" si="335" ref="AS74:AS78">V74</f>
        <v>0</v>
      </c>
      <c r="AT74" s="320">
        <f aca="true" t="shared" si="336" ref="AT74:AT78">O74+P74+S74</f>
        <v>0</v>
      </c>
      <c r="AU74" s="321">
        <f t="shared" si="310"/>
        <v>0</v>
      </c>
      <c r="AV74" s="322">
        <f aca="true" t="shared" si="337" ref="AV74:AW76">Y74</f>
        <v>598.8</v>
      </c>
      <c r="AW74" s="228">
        <f t="shared" si="337"/>
        <v>0</v>
      </c>
      <c r="AX74" s="230">
        <f t="shared" si="312"/>
        <v>598.8</v>
      </c>
      <c r="AZ74" s="269">
        <f t="shared" si="151"/>
        <v>63</v>
      </c>
      <c r="BA74" s="265" t="str">
        <f t="shared" si="313"/>
        <v>EPHEDRAFARM</v>
      </c>
      <c r="BB74" s="266"/>
      <c r="BC74" s="266"/>
      <c r="BD74" s="266"/>
      <c r="BE74" s="267"/>
      <c r="BF74" s="287"/>
      <c r="BG74" s="177">
        <f aca="true" t="shared" si="338" ref="BG74:BG78">D74</f>
        <v>4883</v>
      </c>
      <c r="BH74" s="178">
        <f aca="true" t="shared" si="339" ref="BH74:BH78">IF(E74=0,"0",E74)</f>
        <v>42521</v>
      </c>
      <c r="BI74" s="321">
        <f t="shared" si="314"/>
        <v>0</v>
      </c>
      <c r="BJ74" s="338">
        <f t="shared" si="315"/>
        <v>0</v>
      </c>
    </row>
    <row r="75" spans="1:62" s="77" customFormat="1" ht="12.75">
      <c r="A75" s="108">
        <f t="shared" si="319"/>
        <v>64</v>
      </c>
      <c r="B75" s="114" t="str">
        <f t="shared" si="319"/>
        <v>EPHEDRAFARM</v>
      </c>
      <c r="C75" s="133"/>
      <c r="D75" s="133"/>
      <c r="E75" s="134"/>
      <c r="F75" s="135"/>
      <c r="G75" s="136"/>
      <c r="H75" s="118">
        <f t="shared" si="320"/>
        <v>0</v>
      </c>
      <c r="I75" s="175" t="str">
        <f t="shared" si="306"/>
        <v>OK</v>
      </c>
      <c r="J75" s="181">
        <f t="shared" si="154"/>
        <v>64</v>
      </c>
      <c r="K75" s="114" t="str">
        <f t="shared" si="307"/>
        <v>EPHEDRAFARM</v>
      </c>
      <c r="L75" s="177">
        <f t="shared" si="321"/>
        <v>0</v>
      </c>
      <c r="M75" s="178" t="str">
        <f t="shared" si="322"/>
        <v>0</v>
      </c>
      <c r="N75" s="179">
        <f t="shared" si="323"/>
        <v>0</v>
      </c>
      <c r="O75" s="180"/>
      <c r="P75" s="180"/>
      <c r="Q75" s="205">
        <f t="shared" si="324"/>
        <v>0</v>
      </c>
      <c r="R75" s="205">
        <f t="shared" si="325"/>
        <v>0</v>
      </c>
      <c r="S75" s="205">
        <f t="shared" si="326"/>
        <v>0</v>
      </c>
      <c r="T75" s="180"/>
      <c r="U75" s="206"/>
      <c r="V75" s="208">
        <f t="shared" si="327"/>
        <v>0</v>
      </c>
      <c r="W75" s="208">
        <f t="shared" si="328"/>
        <v>0</v>
      </c>
      <c r="X75" s="208">
        <f t="shared" si="329"/>
        <v>0</v>
      </c>
      <c r="Y75" s="227">
        <f t="shared" si="330"/>
        <v>0</v>
      </c>
      <c r="Z75" s="228"/>
      <c r="AA75" s="241"/>
      <c r="AB75" s="230">
        <f t="shared" si="331"/>
        <v>0</v>
      </c>
      <c r="AD75" s="231"/>
      <c r="AE75" s="232">
        <f t="shared" si="216"/>
        <v>0</v>
      </c>
      <c r="AF75" s="231"/>
      <c r="AG75" s="232">
        <f t="shared" si="217"/>
        <v>0</v>
      </c>
      <c r="AI75" s="269">
        <f t="shared" si="36"/>
        <v>64</v>
      </c>
      <c r="AJ75" s="289" t="s">
        <v>134</v>
      </c>
      <c r="AK75" s="285"/>
      <c r="AL75" s="286"/>
      <c r="AM75" s="278"/>
      <c r="AN75" s="287"/>
      <c r="AO75" s="177">
        <f t="shared" si="332"/>
        <v>0</v>
      </c>
      <c r="AP75" s="178" t="str">
        <f t="shared" si="333"/>
        <v>0</v>
      </c>
      <c r="AQ75" s="179">
        <f t="shared" si="334"/>
        <v>0</v>
      </c>
      <c r="AR75" s="208">
        <f t="shared" si="309"/>
        <v>0</v>
      </c>
      <c r="AS75" s="319">
        <f t="shared" si="335"/>
        <v>0</v>
      </c>
      <c r="AT75" s="320">
        <f t="shared" si="336"/>
        <v>0</v>
      </c>
      <c r="AU75" s="321">
        <f t="shared" si="310"/>
        <v>0</v>
      </c>
      <c r="AV75" s="322">
        <f t="shared" si="337"/>
        <v>0</v>
      </c>
      <c r="AW75" s="228">
        <f t="shared" si="337"/>
        <v>0</v>
      </c>
      <c r="AX75" s="230">
        <f t="shared" si="312"/>
        <v>0</v>
      </c>
      <c r="AZ75" s="269">
        <f t="shared" si="151"/>
        <v>64</v>
      </c>
      <c r="BA75" s="265" t="str">
        <f t="shared" si="313"/>
        <v>EPHEDRAFARM</v>
      </c>
      <c r="BB75" s="266"/>
      <c r="BC75" s="266"/>
      <c r="BD75" s="266"/>
      <c r="BE75" s="267"/>
      <c r="BF75" s="287"/>
      <c r="BG75" s="177">
        <f t="shared" si="338"/>
        <v>0</v>
      </c>
      <c r="BH75" s="178" t="str">
        <f t="shared" si="339"/>
        <v>0</v>
      </c>
      <c r="BI75" s="321">
        <f t="shared" si="314"/>
        <v>0</v>
      </c>
      <c r="BJ75" s="338">
        <f t="shared" si="315"/>
        <v>0</v>
      </c>
    </row>
    <row r="76" spans="1:62" s="78" customFormat="1" ht="13.5">
      <c r="A76" s="108">
        <f t="shared" si="319"/>
        <v>65</v>
      </c>
      <c r="B76" s="119" t="str">
        <f t="shared" si="319"/>
        <v>TOTAL EPHEDRAFARM</v>
      </c>
      <c r="C76" s="120"/>
      <c r="D76" s="121"/>
      <c r="E76" s="122"/>
      <c r="F76" s="123">
        <f aca="true" t="shared" si="340" ref="F76:H76">SUM(F74:F75)</f>
        <v>0</v>
      </c>
      <c r="G76" s="124">
        <f t="shared" si="340"/>
        <v>598.8</v>
      </c>
      <c r="H76" s="125">
        <f t="shared" si="340"/>
        <v>598.8</v>
      </c>
      <c r="I76" s="175" t="str">
        <f t="shared" si="306"/>
        <v>OK</v>
      </c>
      <c r="J76" s="181">
        <f t="shared" si="154"/>
        <v>65</v>
      </c>
      <c r="K76" s="182" t="str">
        <f t="shared" si="307"/>
        <v>TOTAL EPHEDRAFARM</v>
      </c>
      <c r="L76" s="183"/>
      <c r="M76" s="184"/>
      <c r="N76" s="185">
        <f aca="true" t="shared" si="341" ref="N76:Z76">SUM(N74:N75)</f>
        <v>598.8</v>
      </c>
      <c r="O76" s="185">
        <f t="shared" si="341"/>
        <v>0</v>
      </c>
      <c r="P76" s="185">
        <f t="shared" si="341"/>
        <v>0</v>
      </c>
      <c r="Q76" s="185">
        <f t="shared" si="341"/>
        <v>0</v>
      </c>
      <c r="R76" s="185">
        <f t="shared" si="341"/>
        <v>0</v>
      </c>
      <c r="S76" s="185">
        <f t="shared" si="341"/>
        <v>0</v>
      </c>
      <c r="T76" s="185">
        <f t="shared" si="341"/>
        <v>0</v>
      </c>
      <c r="U76" s="185">
        <f t="shared" si="341"/>
        <v>0</v>
      </c>
      <c r="V76" s="185">
        <f t="shared" si="341"/>
        <v>0</v>
      </c>
      <c r="W76" s="185">
        <f t="shared" si="341"/>
        <v>0</v>
      </c>
      <c r="X76" s="185">
        <f t="shared" si="341"/>
        <v>598.8</v>
      </c>
      <c r="Y76" s="233">
        <f t="shared" si="341"/>
        <v>598.8</v>
      </c>
      <c r="Z76" s="234">
        <f t="shared" si="341"/>
        <v>0</v>
      </c>
      <c r="AA76" s="235"/>
      <c r="AB76" s="236">
        <f>SUM(AB74:AB75)</f>
        <v>598.8</v>
      </c>
      <c r="AD76" s="231"/>
      <c r="AE76" s="232">
        <f t="shared" si="216"/>
        <v>0</v>
      </c>
      <c r="AF76" s="231"/>
      <c r="AG76" s="232">
        <f t="shared" si="217"/>
        <v>598.8</v>
      </c>
      <c r="AI76" s="269">
        <f t="shared" si="36"/>
        <v>65</v>
      </c>
      <c r="AJ76" s="279" t="s">
        <v>135</v>
      </c>
      <c r="AK76" s="280"/>
      <c r="AL76" s="281"/>
      <c r="AM76" s="282"/>
      <c r="AN76" s="283"/>
      <c r="AO76" s="323"/>
      <c r="AP76" s="324"/>
      <c r="AQ76" s="325">
        <f aca="true" t="shared" si="342" ref="AQ76:AT76">SUM(AQ74:AQ75)</f>
        <v>598.8</v>
      </c>
      <c r="AR76" s="325">
        <f t="shared" si="309"/>
        <v>598.8</v>
      </c>
      <c r="AS76" s="325">
        <f t="shared" si="342"/>
        <v>0</v>
      </c>
      <c r="AT76" s="326">
        <f t="shared" si="342"/>
        <v>0</v>
      </c>
      <c r="AU76" s="327">
        <f t="shared" si="310"/>
        <v>0</v>
      </c>
      <c r="AV76" s="328">
        <f t="shared" si="337"/>
        <v>598.8</v>
      </c>
      <c r="AW76" s="336">
        <f t="shared" si="337"/>
        <v>0</v>
      </c>
      <c r="AX76" s="337">
        <f t="shared" si="312"/>
        <v>598.8</v>
      </c>
      <c r="AZ76" s="269">
        <f t="shared" si="151"/>
        <v>65</v>
      </c>
      <c r="BA76" s="270" t="str">
        <f t="shared" si="313"/>
        <v>TOTAL EPHEDRAFARM</v>
      </c>
      <c r="BB76" s="271"/>
      <c r="BC76" s="271"/>
      <c r="BD76" s="271"/>
      <c r="BE76" s="272"/>
      <c r="BF76" s="272"/>
      <c r="BG76" s="323"/>
      <c r="BH76" s="324"/>
      <c r="BI76" s="327">
        <f t="shared" si="314"/>
        <v>0</v>
      </c>
      <c r="BJ76" s="339">
        <f t="shared" si="315"/>
        <v>0</v>
      </c>
    </row>
    <row r="77" spans="1:62" s="77" customFormat="1" ht="12.75">
      <c r="A77" s="108">
        <f aca="true" t="shared" si="343" ref="A77:B95">AI77</f>
        <v>66</v>
      </c>
      <c r="B77" s="114" t="str">
        <f t="shared" si="343"/>
        <v>FARMAVIS</v>
      </c>
      <c r="C77" s="141" t="s">
        <v>136</v>
      </c>
      <c r="D77" s="141">
        <v>602</v>
      </c>
      <c r="E77" s="142">
        <v>42521</v>
      </c>
      <c r="F77" s="143"/>
      <c r="G77" s="144">
        <v>6000</v>
      </c>
      <c r="H77" s="118">
        <f t="shared" si="320"/>
        <v>6000</v>
      </c>
      <c r="I77" s="175" t="str">
        <f t="shared" si="306"/>
        <v>OK</v>
      </c>
      <c r="J77" s="181">
        <f t="shared" si="154"/>
        <v>66</v>
      </c>
      <c r="K77" s="109" t="str">
        <f aca="true" t="shared" si="344" ref="K77:K91">AJ77</f>
        <v>FARMAVIS</v>
      </c>
      <c r="L77" s="196">
        <f t="shared" si="321"/>
        <v>602</v>
      </c>
      <c r="M77" s="197">
        <f t="shared" si="322"/>
        <v>42521</v>
      </c>
      <c r="N77" s="198">
        <f t="shared" si="323"/>
        <v>6000</v>
      </c>
      <c r="O77" s="189"/>
      <c r="P77" s="189"/>
      <c r="Q77" s="209">
        <f t="shared" si="324"/>
        <v>0</v>
      </c>
      <c r="R77" s="209">
        <f t="shared" si="325"/>
        <v>0</v>
      </c>
      <c r="S77" s="209">
        <f t="shared" si="326"/>
        <v>0</v>
      </c>
      <c r="T77" s="189"/>
      <c r="U77" s="218"/>
      <c r="V77" s="212">
        <f t="shared" si="327"/>
        <v>0</v>
      </c>
      <c r="W77" s="212">
        <f t="shared" si="328"/>
        <v>0</v>
      </c>
      <c r="X77" s="212">
        <f t="shared" si="329"/>
        <v>6000</v>
      </c>
      <c r="Y77" s="237">
        <f t="shared" si="330"/>
        <v>6000</v>
      </c>
      <c r="Z77" s="238"/>
      <c r="AA77" s="239"/>
      <c r="AB77" s="240">
        <f t="shared" si="331"/>
        <v>6000</v>
      </c>
      <c r="AD77" s="231"/>
      <c r="AE77" s="232">
        <f t="shared" si="216"/>
        <v>0</v>
      </c>
      <c r="AF77" s="231"/>
      <c r="AG77" s="232">
        <f t="shared" si="217"/>
        <v>6000</v>
      </c>
      <c r="AI77" s="269">
        <f t="shared" si="36"/>
        <v>66</v>
      </c>
      <c r="AJ77" s="265" t="s">
        <v>137</v>
      </c>
      <c r="AK77" s="266"/>
      <c r="AL77" s="266"/>
      <c r="AM77" s="267"/>
      <c r="AN77" s="287"/>
      <c r="AO77" s="177">
        <f t="shared" si="332"/>
        <v>602</v>
      </c>
      <c r="AP77" s="178">
        <f t="shared" si="333"/>
        <v>42521</v>
      </c>
      <c r="AQ77" s="179">
        <f t="shared" si="334"/>
        <v>6000</v>
      </c>
      <c r="AR77" s="208">
        <f t="shared" si="309"/>
        <v>6000</v>
      </c>
      <c r="AS77" s="319">
        <f t="shared" si="335"/>
        <v>0</v>
      </c>
      <c r="AT77" s="320">
        <f t="shared" si="336"/>
        <v>0</v>
      </c>
      <c r="AU77" s="321">
        <f t="shared" si="310"/>
        <v>0</v>
      </c>
      <c r="AV77" s="322">
        <f aca="true" t="shared" si="345" ref="AV77:AW79">Y77</f>
        <v>6000</v>
      </c>
      <c r="AW77" s="228">
        <f t="shared" si="345"/>
        <v>0</v>
      </c>
      <c r="AX77" s="230">
        <f t="shared" si="312"/>
        <v>6000</v>
      </c>
      <c r="AZ77" s="269">
        <f t="shared" si="151"/>
        <v>66</v>
      </c>
      <c r="BA77" s="265" t="str">
        <f t="shared" si="313"/>
        <v>FARMAVIS</v>
      </c>
      <c r="BB77" s="266"/>
      <c r="BC77" s="266"/>
      <c r="BD77" s="266"/>
      <c r="BE77" s="267"/>
      <c r="BF77" s="287"/>
      <c r="BG77" s="177">
        <f t="shared" si="338"/>
        <v>602</v>
      </c>
      <c r="BH77" s="178">
        <f t="shared" si="339"/>
        <v>42521</v>
      </c>
      <c r="BI77" s="321">
        <f t="shared" si="314"/>
        <v>0</v>
      </c>
      <c r="BJ77" s="338">
        <f t="shared" si="315"/>
        <v>0</v>
      </c>
    </row>
    <row r="78" spans="1:62" s="77" customFormat="1" ht="12.75">
      <c r="A78" s="108">
        <f t="shared" si="343"/>
        <v>67</v>
      </c>
      <c r="B78" s="114" t="str">
        <f t="shared" si="343"/>
        <v>FARMAVIS</v>
      </c>
      <c r="C78" s="133"/>
      <c r="D78" s="133"/>
      <c r="E78" s="134"/>
      <c r="F78" s="135"/>
      <c r="G78" s="136"/>
      <c r="H78" s="118">
        <f t="shared" si="320"/>
        <v>0</v>
      </c>
      <c r="I78" s="175" t="str">
        <f t="shared" si="306"/>
        <v>OK</v>
      </c>
      <c r="J78" s="181">
        <f t="shared" si="154"/>
        <v>67</v>
      </c>
      <c r="K78" s="114" t="str">
        <f t="shared" si="344"/>
        <v>FARMAVIS</v>
      </c>
      <c r="L78" s="177">
        <f t="shared" si="321"/>
        <v>0</v>
      </c>
      <c r="M78" s="178" t="str">
        <f t="shared" si="322"/>
        <v>0</v>
      </c>
      <c r="N78" s="179">
        <f t="shared" si="323"/>
        <v>0</v>
      </c>
      <c r="O78" s="180"/>
      <c r="P78" s="180"/>
      <c r="Q78" s="205">
        <f t="shared" si="324"/>
        <v>0</v>
      </c>
      <c r="R78" s="205">
        <f t="shared" si="325"/>
        <v>0</v>
      </c>
      <c r="S78" s="205">
        <f t="shared" si="326"/>
        <v>0</v>
      </c>
      <c r="T78" s="180"/>
      <c r="U78" s="206"/>
      <c r="V78" s="208">
        <f t="shared" si="327"/>
        <v>0</v>
      </c>
      <c r="W78" s="208">
        <f t="shared" si="328"/>
        <v>0</v>
      </c>
      <c r="X78" s="208">
        <f t="shared" si="329"/>
        <v>0</v>
      </c>
      <c r="Y78" s="227">
        <f t="shared" si="330"/>
        <v>0</v>
      </c>
      <c r="Z78" s="228"/>
      <c r="AA78" s="241"/>
      <c r="AB78" s="230">
        <f t="shared" si="331"/>
        <v>0</v>
      </c>
      <c r="AD78" s="231"/>
      <c r="AE78" s="232">
        <f t="shared" si="216"/>
        <v>0</v>
      </c>
      <c r="AF78" s="231"/>
      <c r="AG78" s="232">
        <f t="shared" si="217"/>
        <v>0</v>
      </c>
      <c r="AI78" s="269">
        <f t="shared" si="36"/>
        <v>67</v>
      </c>
      <c r="AJ78" s="265" t="s">
        <v>137</v>
      </c>
      <c r="AK78" s="266"/>
      <c r="AL78" s="266"/>
      <c r="AM78" s="267"/>
      <c r="AN78" s="287"/>
      <c r="AO78" s="177">
        <f t="shared" si="332"/>
        <v>0</v>
      </c>
      <c r="AP78" s="178" t="str">
        <f t="shared" si="333"/>
        <v>0</v>
      </c>
      <c r="AQ78" s="179">
        <f t="shared" si="334"/>
        <v>0</v>
      </c>
      <c r="AR78" s="208">
        <f t="shared" si="309"/>
        <v>0</v>
      </c>
      <c r="AS78" s="319">
        <f t="shared" si="335"/>
        <v>0</v>
      </c>
      <c r="AT78" s="320">
        <f t="shared" si="336"/>
        <v>0</v>
      </c>
      <c r="AU78" s="321">
        <f t="shared" si="310"/>
        <v>0</v>
      </c>
      <c r="AV78" s="322">
        <f t="shared" si="345"/>
        <v>0</v>
      </c>
      <c r="AW78" s="228">
        <f t="shared" si="345"/>
        <v>0</v>
      </c>
      <c r="AX78" s="230">
        <f t="shared" si="312"/>
        <v>0</v>
      </c>
      <c r="AZ78" s="269">
        <f t="shared" si="151"/>
        <v>67</v>
      </c>
      <c r="BA78" s="265" t="str">
        <f t="shared" si="313"/>
        <v>FARMAVIS</v>
      </c>
      <c r="BB78" s="266"/>
      <c r="BC78" s="266"/>
      <c r="BD78" s="266"/>
      <c r="BE78" s="267"/>
      <c r="BF78" s="287"/>
      <c r="BG78" s="177">
        <f t="shared" si="338"/>
        <v>0</v>
      </c>
      <c r="BH78" s="178" t="str">
        <f t="shared" si="339"/>
        <v>0</v>
      </c>
      <c r="BI78" s="321">
        <f t="shared" si="314"/>
        <v>0</v>
      </c>
      <c r="BJ78" s="338">
        <f t="shared" si="315"/>
        <v>0</v>
      </c>
    </row>
    <row r="79" spans="1:62" s="78" customFormat="1" ht="13.5">
      <c r="A79" s="108">
        <f t="shared" si="343"/>
        <v>68</v>
      </c>
      <c r="B79" s="119" t="str">
        <f t="shared" si="343"/>
        <v>TOTAL FARMAVIS</v>
      </c>
      <c r="C79" s="120"/>
      <c r="D79" s="121"/>
      <c r="E79" s="122"/>
      <c r="F79" s="123">
        <f aca="true" t="shared" si="346" ref="F79:H79">SUM(F77:F78)</f>
        <v>0</v>
      </c>
      <c r="G79" s="124">
        <f t="shared" si="346"/>
        <v>6000</v>
      </c>
      <c r="H79" s="125">
        <f t="shared" si="346"/>
        <v>6000</v>
      </c>
      <c r="I79" s="175" t="str">
        <f t="shared" si="306"/>
        <v>OK</v>
      </c>
      <c r="J79" s="181">
        <f t="shared" si="154"/>
        <v>68</v>
      </c>
      <c r="K79" s="119" t="str">
        <f t="shared" si="344"/>
        <v>TOTAL FARMAVIS</v>
      </c>
      <c r="L79" s="193"/>
      <c r="M79" s="194"/>
      <c r="N79" s="195">
        <f aca="true" t="shared" si="347" ref="N79:Z79">SUM(N77:N78)</f>
        <v>6000</v>
      </c>
      <c r="O79" s="195">
        <f t="shared" si="347"/>
        <v>0</v>
      </c>
      <c r="P79" s="195">
        <f t="shared" si="347"/>
        <v>0</v>
      </c>
      <c r="Q79" s="195">
        <f t="shared" si="347"/>
        <v>0</v>
      </c>
      <c r="R79" s="195">
        <f t="shared" si="347"/>
        <v>0</v>
      </c>
      <c r="S79" s="195">
        <f t="shared" si="347"/>
        <v>0</v>
      </c>
      <c r="T79" s="195">
        <f t="shared" si="347"/>
        <v>0</v>
      </c>
      <c r="U79" s="195">
        <f t="shared" si="347"/>
        <v>0</v>
      </c>
      <c r="V79" s="195">
        <f t="shared" si="347"/>
        <v>0</v>
      </c>
      <c r="W79" s="195">
        <f t="shared" si="347"/>
        <v>0</v>
      </c>
      <c r="X79" s="195">
        <f t="shared" si="347"/>
        <v>6000</v>
      </c>
      <c r="Y79" s="242">
        <f t="shared" si="347"/>
        <v>6000</v>
      </c>
      <c r="Z79" s="243">
        <f t="shared" si="347"/>
        <v>0</v>
      </c>
      <c r="AA79" s="244"/>
      <c r="AB79" s="245">
        <f>SUM(AB77:AB78)</f>
        <v>6000</v>
      </c>
      <c r="AD79" s="231"/>
      <c r="AE79" s="232">
        <f t="shared" si="216"/>
        <v>0</v>
      </c>
      <c r="AF79" s="231"/>
      <c r="AG79" s="232">
        <f t="shared" si="217"/>
        <v>6000</v>
      </c>
      <c r="AI79" s="269">
        <f aca="true" t="shared" si="348" ref="AI79:AI95">AI78+1</f>
        <v>68</v>
      </c>
      <c r="AJ79" s="270" t="s">
        <v>138</v>
      </c>
      <c r="AK79" s="271"/>
      <c r="AL79" s="271"/>
      <c r="AM79" s="272"/>
      <c r="AN79" s="272"/>
      <c r="AO79" s="323"/>
      <c r="AP79" s="324"/>
      <c r="AQ79" s="325">
        <f aca="true" t="shared" si="349" ref="AQ79:AT79">SUM(AQ77:AQ78)</f>
        <v>6000</v>
      </c>
      <c r="AR79" s="325">
        <f t="shared" si="309"/>
        <v>6000</v>
      </c>
      <c r="AS79" s="325">
        <f t="shared" si="349"/>
        <v>0</v>
      </c>
      <c r="AT79" s="326">
        <f t="shared" si="349"/>
        <v>0</v>
      </c>
      <c r="AU79" s="327">
        <f t="shared" si="310"/>
        <v>0</v>
      </c>
      <c r="AV79" s="328">
        <f t="shared" si="345"/>
        <v>6000</v>
      </c>
      <c r="AW79" s="336">
        <f t="shared" si="345"/>
        <v>0</v>
      </c>
      <c r="AX79" s="337">
        <f t="shared" si="312"/>
        <v>6000</v>
      </c>
      <c r="AZ79" s="269">
        <f t="shared" si="151"/>
        <v>68</v>
      </c>
      <c r="BA79" s="270" t="str">
        <f t="shared" si="313"/>
        <v>TOTAL FARMAVIS</v>
      </c>
      <c r="BB79" s="271"/>
      <c r="BC79" s="271"/>
      <c r="BD79" s="271"/>
      <c r="BE79" s="272"/>
      <c r="BF79" s="272"/>
      <c r="BG79" s="323"/>
      <c r="BH79" s="324"/>
      <c r="BI79" s="327">
        <f t="shared" si="314"/>
        <v>0</v>
      </c>
      <c r="BJ79" s="339">
        <f t="shared" si="315"/>
        <v>0</v>
      </c>
    </row>
    <row r="80" spans="1:62" s="78" customFormat="1" ht="12.75">
      <c r="A80" s="108">
        <f t="shared" si="343"/>
        <v>69</v>
      </c>
      <c r="B80" s="114" t="str">
        <f t="shared" si="343"/>
        <v>FIRUTA FARM</v>
      </c>
      <c r="C80" s="141" t="s">
        <v>139</v>
      </c>
      <c r="D80" s="141">
        <v>230</v>
      </c>
      <c r="E80" s="142">
        <v>42521</v>
      </c>
      <c r="F80" s="143"/>
      <c r="G80" s="144">
        <v>120</v>
      </c>
      <c r="H80" s="118">
        <f aca="true" t="shared" si="350" ref="H80:H84">F80+G80</f>
        <v>120</v>
      </c>
      <c r="I80" s="175" t="str">
        <f t="shared" si="306"/>
        <v>OK</v>
      </c>
      <c r="J80" s="181">
        <f aca="true" t="shared" si="351" ref="J80:J88">AI80</f>
        <v>69</v>
      </c>
      <c r="K80" s="127" t="str">
        <f t="shared" si="344"/>
        <v>FIRUTA FARM</v>
      </c>
      <c r="L80" s="359">
        <f aca="true" t="shared" si="352" ref="L80:L84">D80</f>
        <v>230</v>
      </c>
      <c r="M80" s="360">
        <f aca="true" t="shared" si="353" ref="M80:M84">IF(E80=0,"0",E80)</f>
        <v>42521</v>
      </c>
      <c r="N80" s="361">
        <f aca="true" t="shared" si="354" ref="N80:N84">H80</f>
        <v>120</v>
      </c>
      <c r="O80" s="362"/>
      <c r="P80" s="362"/>
      <c r="Q80" s="364">
        <f aca="true" t="shared" si="355" ref="Q80:Q84">IF(F80-O80-T80-AE80&gt;0,F80-O80-T80-AE80,0)</f>
        <v>0</v>
      </c>
      <c r="R80" s="364">
        <f aca="true" t="shared" si="356" ref="R80:R84">IF(G80-P80-U80-AG80&gt;0,G80-P80-U80-AG80,0)</f>
        <v>0</v>
      </c>
      <c r="S80" s="364">
        <f aca="true" t="shared" si="357" ref="S80:S84">Q80+R80</f>
        <v>0</v>
      </c>
      <c r="T80" s="362"/>
      <c r="U80" s="215"/>
      <c r="V80" s="365">
        <f aca="true" t="shared" si="358" ref="V80:V84">T80+U80</f>
        <v>0</v>
      </c>
      <c r="W80" s="365">
        <f aca="true" t="shared" si="359" ref="W80:W84">F80-O80-Q80-T80</f>
        <v>0</v>
      </c>
      <c r="X80" s="365">
        <f aca="true" t="shared" si="360" ref="X80:X84">G80-P80-R80-U80</f>
        <v>120</v>
      </c>
      <c r="Y80" s="367">
        <f aca="true" t="shared" si="361" ref="Y80:Y84">AB80-Z80</f>
        <v>120</v>
      </c>
      <c r="Z80" s="368"/>
      <c r="AA80" s="371"/>
      <c r="AB80" s="370">
        <f aca="true" t="shared" si="362" ref="AB80:AB84">W80+X80</f>
        <v>120</v>
      </c>
      <c r="AC80" s="77"/>
      <c r="AD80" s="231"/>
      <c r="AE80" s="232">
        <f t="shared" si="216"/>
        <v>0</v>
      </c>
      <c r="AF80" s="231"/>
      <c r="AG80" s="232">
        <f t="shared" si="217"/>
        <v>120</v>
      </c>
      <c r="AH80" s="77"/>
      <c r="AI80" s="269">
        <f t="shared" si="348"/>
        <v>69</v>
      </c>
      <c r="AJ80" s="375" t="s">
        <v>140</v>
      </c>
      <c r="AK80" s="376"/>
      <c r="AL80" s="376"/>
      <c r="AM80" s="377"/>
      <c r="AN80" s="378"/>
      <c r="AO80" s="393"/>
      <c r="AP80" s="394"/>
      <c r="AQ80" s="395"/>
      <c r="AR80" s="395"/>
      <c r="AS80" s="395"/>
      <c r="AT80" s="395"/>
      <c r="AU80" s="396"/>
      <c r="AV80" s="397"/>
      <c r="AW80" s="402"/>
      <c r="AX80" s="403"/>
      <c r="AZ80" s="269"/>
      <c r="BA80" s="404" t="str">
        <f t="shared" si="313"/>
        <v>FIRUTA FARM</v>
      </c>
      <c r="BB80" s="405"/>
      <c r="BC80" s="405"/>
      <c r="BD80" s="405"/>
      <c r="BE80" s="378"/>
      <c r="BF80" s="378"/>
      <c r="BG80" s="393"/>
      <c r="BH80" s="394"/>
      <c r="BI80" s="396"/>
      <c r="BJ80" s="408"/>
    </row>
    <row r="81" spans="1:62" s="78" customFormat="1" ht="12.75">
      <c r="A81" s="108">
        <f t="shared" si="343"/>
        <v>70</v>
      </c>
      <c r="B81" s="114" t="str">
        <f t="shared" si="343"/>
        <v>FIRUTA FARM</v>
      </c>
      <c r="C81" s="115"/>
      <c r="D81" s="115"/>
      <c r="E81" s="151"/>
      <c r="F81" s="117"/>
      <c r="G81" s="117"/>
      <c r="H81" s="118">
        <f t="shared" si="350"/>
        <v>0</v>
      </c>
      <c r="I81" s="175" t="str">
        <f t="shared" si="306"/>
        <v>OK</v>
      </c>
      <c r="J81" s="181">
        <f t="shared" si="351"/>
        <v>70</v>
      </c>
      <c r="K81" s="114" t="str">
        <f t="shared" si="344"/>
        <v>FIRUTA FARM</v>
      </c>
      <c r="L81" s="177">
        <f t="shared" si="352"/>
        <v>0</v>
      </c>
      <c r="M81" s="178" t="str">
        <f t="shared" si="353"/>
        <v>0</v>
      </c>
      <c r="N81" s="179">
        <f t="shared" si="354"/>
        <v>0</v>
      </c>
      <c r="O81" s="180"/>
      <c r="P81" s="180"/>
      <c r="Q81" s="205">
        <f t="shared" si="355"/>
        <v>0</v>
      </c>
      <c r="R81" s="205">
        <f t="shared" si="356"/>
        <v>0</v>
      </c>
      <c r="S81" s="205">
        <f t="shared" si="357"/>
        <v>0</v>
      </c>
      <c r="T81" s="180"/>
      <c r="U81" s="216"/>
      <c r="V81" s="208">
        <f t="shared" si="358"/>
        <v>0</v>
      </c>
      <c r="W81" s="208">
        <f t="shared" si="359"/>
        <v>0</v>
      </c>
      <c r="X81" s="208">
        <f t="shared" si="360"/>
        <v>0</v>
      </c>
      <c r="Y81" s="227">
        <f t="shared" si="361"/>
        <v>0</v>
      </c>
      <c r="Z81" s="228"/>
      <c r="AA81" s="241"/>
      <c r="AB81" s="230">
        <f t="shared" si="362"/>
        <v>0</v>
      </c>
      <c r="AC81" s="77"/>
      <c r="AD81" s="231"/>
      <c r="AE81" s="232">
        <f t="shared" si="216"/>
        <v>0</v>
      </c>
      <c r="AF81" s="231"/>
      <c r="AG81" s="232">
        <f t="shared" si="217"/>
        <v>0</v>
      </c>
      <c r="AH81" s="77"/>
      <c r="AI81" s="269">
        <f t="shared" si="348"/>
        <v>70</v>
      </c>
      <c r="AJ81" s="375" t="s">
        <v>140</v>
      </c>
      <c r="AK81" s="376"/>
      <c r="AL81" s="376"/>
      <c r="AM81" s="377"/>
      <c r="AN81" s="378"/>
      <c r="AO81" s="393"/>
      <c r="AP81" s="394"/>
      <c r="AQ81" s="395"/>
      <c r="AR81" s="395"/>
      <c r="AS81" s="395"/>
      <c r="AT81" s="395"/>
      <c r="AU81" s="396"/>
      <c r="AV81" s="397"/>
      <c r="AW81" s="402"/>
      <c r="AX81" s="403"/>
      <c r="AZ81" s="269"/>
      <c r="BA81" s="404" t="str">
        <f t="shared" si="313"/>
        <v>FIRUTA FARM</v>
      </c>
      <c r="BB81" s="405"/>
      <c r="BC81" s="405"/>
      <c r="BD81" s="405"/>
      <c r="BE81" s="378"/>
      <c r="BF81" s="378"/>
      <c r="BG81" s="393"/>
      <c r="BH81" s="394"/>
      <c r="BI81" s="396"/>
      <c r="BJ81" s="408"/>
    </row>
    <row r="82" spans="1:62" s="78" customFormat="1" ht="13.5">
      <c r="A82" s="108">
        <f t="shared" si="343"/>
        <v>71</v>
      </c>
      <c r="B82" s="119" t="str">
        <f t="shared" si="343"/>
        <v>TOTAL FIRUTA FARM</v>
      </c>
      <c r="C82" s="120"/>
      <c r="D82" s="121"/>
      <c r="E82" s="122"/>
      <c r="F82" s="123">
        <f aca="true" t="shared" si="363" ref="F82:H82">SUM(F80:F81)</f>
        <v>0</v>
      </c>
      <c r="G82" s="124">
        <f t="shared" si="363"/>
        <v>120</v>
      </c>
      <c r="H82" s="125">
        <f t="shared" si="363"/>
        <v>120</v>
      </c>
      <c r="I82" s="175" t="str">
        <f t="shared" si="306"/>
        <v>OK</v>
      </c>
      <c r="J82" s="181">
        <f t="shared" si="351"/>
        <v>71</v>
      </c>
      <c r="K82" s="182" t="str">
        <f t="shared" si="344"/>
        <v>TOTAL FIRUTA FARM</v>
      </c>
      <c r="L82" s="183"/>
      <c r="M82" s="184"/>
      <c r="N82" s="185">
        <f aca="true" t="shared" si="364" ref="N82:Z82">SUM(N80:N81)</f>
        <v>120</v>
      </c>
      <c r="O82" s="185">
        <f t="shared" si="364"/>
        <v>0</v>
      </c>
      <c r="P82" s="185">
        <f t="shared" si="364"/>
        <v>0</v>
      </c>
      <c r="Q82" s="185">
        <f t="shared" si="364"/>
        <v>0</v>
      </c>
      <c r="R82" s="185">
        <f t="shared" si="364"/>
        <v>0</v>
      </c>
      <c r="S82" s="185">
        <f t="shared" si="364"/>
        <v>0</v>
      </c>
      <c r="T82" s="185">
        <f t="shared" si="364"/>
        <v>0</v>
      </c>
      <c r="U82" s="185">
        <f t="shared" si="364"/>
        <v>0</v>
      </c>
      <c r="V82" s="185">
        <f t="shared" si="364"/>
        <v>0</v>
      </c>
      <c r="W82" s="185">
        <f t="shared" si="364"/>
        <v>0</v>
      </c>
      <c r="X82" s="185">
        <f t="shared" si="364"/>
        <v>120</v>
      </c>
      <c r="Y82" s="233">
        <f t="shared" si="364"/>
        <v>120</v>
      </c>
      <c r="Z82" s="234">
        <f t="shared" si="364"/>
        <v>0</v>
      </c>
      <c r="AA82" s="235"/>
      <c r="AB82" s="236">
        <f>SUM(AB80:AB81)</f>
        <v>120</v>
      </c>
      <c r="AD82" s="231"/>
      <c r="AE82" s="232">
        <f t="shared" si="216"/>
        <v>0</v>
      </c>
      <c r="AF82" s="231"/>
      <c r="AG82" s="232">
        <f t="shared" si="217"/>
        <v>120</v>
      </c>
      <c r="AI82" s="269">
        <f t="shared" si="348"/>
        <v>71</v>
      </c>
      <c r="AJ82" s="375" t="s">
        <v>141</v>
      </c>
      <c r="AK82" s="376"/>
      <c r="AL82" s="376"/>
      <c r="AM82" s="377"/>
      <c r="AN82" s="378"/>
      <c r="AO82" s="393"/>
      <c r="AP82" s="394"/>
      <c r="AQ82" s="395"/>
      <c r="AR82" s="395"/>
      <c r="AS82" s="395"/>
      <c r="AT82" s="395"/>
      <c r="AU82" s="396"/>
      <c r="AV82" s="397"/>
      <c r="AW82" s="402"/>
      <c r="AX82" s="403"/>
      <c r="AZ82" s="269"/>
      <c r="BA82" s="404" t="str">
        <f t="shared" si="313"/>
        <v>TOTAL FIRUTA FARM</v>
      </c>
      <c r="BB82" s="405"/>
      <c r="BC82" s="405"/>
      <c r="BD82" s="405"/>
      <c r="BE82" s="378"/>
      <c r="BF82" s="378"/>
      <c r="BG82" s="393"/>
      <c r="BH82" s="394"/>
      <c r="BI82" s="396"/>
      <c r="BJ82" s="408"/>
    </row>
    <row r="83" spans="1:62" s="78" customFormat="1" ht="12.75">
      <c r="A83" s="108">
        <f t="shared" si="343"/>
        <v>72</v>
      </c>
      <c r="B83" s="114" t="str">
        <f aca="true" t="shared" si="365" ref="B83:B91">AJ83</f>
        <v>GALENUS 9 CAVNIC</v>
      </c>
      <c r="C83" s="141" t="s">
        <v>142</v>
      </c>
      <c r="D83" s="141">
        <v>3245</v>
      </c>
      <c r="E83" s="142">
        <v>42521</v>
      </c>
      <c r="F83" s="143"/>
      <c r="G83" s="144">
        <v>120</v>
      </c>
      <c r="H83" s="118">
        <f t="shared" si="350"/>
        <v>120</v>
      </c>
      <c r="I83" s="175" t="str">
        <f t="shared" si="306"/>
        <v>OK</v>
      </c>
      <c r="J83" s="181">
        <f t="shared" si="351"/>
        <v>72</v>
      </c>
      <c r="K83" s="109" t="str">
        <f aca="true" t="shared" si="366" ref="K83:K88">AJ83</f>
        <v>GALENUS 9 CAVNIC</v>
      </c>
      <c r="L83" s="196">
        <f t="shared" si="352"/>
        <v>3245</v>
      </c>
      <c r="M83" s="197">
        <f t="shared" si="353"/>
        <v>42521</v>
      </c>
      <c r="N83" s="198">
        <f t="shared" si="354"/>
        <v>120</v>
      </c>
      <c r="O83" s="189"/>
      <c r="P83" s="189"/>
      <c r="Q83" s="209">
        <f t="shared" si="355"/>
        <v>0</v>
      </c>
      <c r="R83" s="209">
        <f t="shared" si="356"/>
        <v>0</v>
      </c>
      <c r="S83" s="209">
        <f t="shared" si="357"/>
        <v>0</v>
      </c>
      <c r="T83" s="189"/>
      <c r="U83" s="218"/>
      <c r="V83" s="212">
        <f t="shared" si="358"/>
        <v>0</v>
      </c>
      <c r="W83" s="212">
        <f t="shared" si="359"/>
        <v>0</v>
      </c>
      <c r="X83" s="212">
        <f t="shared" si="360"/>
        <v>120</v>
      </c>
      <c r="Y83" s="237">
        <f t="shared" si="361"/>
        <v>120</v>
      </c>
      <c r="Z83" s="238"/>
      <c r="AA83" s="239"/>
      <c r="AB83" s="240">
        <f t="shared" si="362"/>
        <v>120</v>
      </c>
      <c r="AC83" s="77"/>
      <c r="AD83" s="231"/>
      <c r="AE83" s="232">
        <f t="shared" si="216"/>
        <v>0</v>
      </c>
      <c r="AF83" s="231"/>
      <c r="AG83" s="232">
        <f t="shared" si="217"/>
        <v>120</v>
      </c>
      <c r="AH83" s="77"/>
      <c r="AI83" s="269">
        <f t="shared" si="348"/>
        <v>72</v>
      </c>
      <c r="AJ83" s="375" t="s">
        <v>143</v>
      </c>
      <c r="AK83" s="376"/>
      <c r="AL83" s="376"/>
      <c r="AM83" s="377"/>
      <c r="AN83" s="378"/>
      <c r="AO83" s="393"/>
      <c r="AP83" s="394"/>
      <c r="AQ83" s="395"/>
      <c r="AR83" s="395"/>
      <c r="AS83" s="395"/>
      <c r="AT83" s="395"/>
      <c r="AU83" s="396"/>
      <c r="AV83" s="397"/>
      <c r="AW83" s="402"/>
      <c r="AX83" s="403"/>
      <c r="AZ83" s="269"/>
      <c r="BA83" s="404" t="str">
        <f t="shared" si="313"/>
        <v>GALENUS 9 CAVNIC</v>
      </c>
      <c r="BB83" s="405"/>
      <c r="BC83" s="405"/>
      <c r="BD83" s="405"/>
      <c r="BE83" s="378"/>
      <c r="BF83" s="378"/>
      <c r="BG83" s="393"/>
      <c r="BH83" s="394"/>
      <c r="BI83" s="396"/>
      <c r="BJ83" s="408"/>
    </row>
    <row r="84" spans="1:62" s="78" customFormat="1" ht="12.75">
      <c r="A84" s="108">
        <f t="shared" si="343"/>
        <v>73</v>
      </c>
      <c r="B84" s="114" t="str">
        <f t="shared" si="365"/>
        <v>GALENUS </v>
      </c>
      <c r="C84" s="340"/>
      <c r="D84" s="340"/>
      <c r="E84" s="341"/>
      <c r="F84" s="342"/>
      <c r="G84" s="342"/>
      <c r="H84" s="118">
        <f t="shared" si="350"/>
        <v>0</v>
      </c>
      <c r="I84" s="175" t="str">
        <f t="shared" si="306"/>
        <v>OK</v>
      </c>
      <c r="J84" s="181">
        <f t="shared" si="351"/>
        <v>73</v>
      </c>
      <c r="K84" s="114" t="str">
        <f t="shared" si="366"/>
        <v>GALENUS </v>
      </c>
      <c r="L84" s="177">
        <f t="shared" si="352"/>
        <v>0</v>
      </c>
      <c r="M84" s="178" t="str">
        <f t="shared" si="353"/>
        <v>0</v>
      </c>
      <c r="N84" s="179">
        <f t="shared" si="354"/>
        <v>0</v>
      </c>
      <c r="O84" s="180"/>
      <c r="P84" s="180"/>
      <c r="Q84" s="205">
        <f t="shared" si="355"/>
        <v>0</v>
      </c>
      <c r="R84" s="205">
        <f t="shared" si="356"/>
        <v>0</v>
      </c>
      <c r="S84" s="205">
        <f t="shared" si="357"/>
        <v>0</v>
      </c>
      <c r="T84" s="180"/>
      <c r="U84" s="216"/>
      <c r="V84" s="208">
        <f t="shared" si="358"/>
        <v>0</v>
      </c>
      <c r="W84" s="208">
        <f t="shared" si="359"/>
        <v>0</v>
      </c>
      <c r="X84" s="208">
        <f t="shared" si="360"/>
        <v>0</v>
      </c>
      <c r="Y84" s="227">
        <f t="shared" si="361"/>
        <v>0</v>
      </c>
      <c r="Z84" s="228"/>
      <c r="AA84" s="241"/>
      <c r="AB84" s="230">
        <f t="shared" si="362"/>
        <v>0</v>
      </c>
      <c r="AC84" s="77"/>
      <c r="AD84" s="231"/>
      <c r="AE84" s="232">
        <f t="shared" si="216"/>
        <v>0</v>
      </c>
      <c r="AF84" s="231"/>
      <c r="AG84" s="232">
        <f t="shared" si="217"/>
        <v>0</v>
      </c>
      <c r="AH84" s="77"/>
      <c r="AI84" s="269">
        <f t="shared" si="348"/>
        <v>73</v>
      </c>
      <c r="AJ84" s="375" t="s">
        <v>144</v>
      </c>
      <c r="AK84" s="376"/>
      <c r="AL84" s="376"/>
      <c r="AM84" s="377"/>
      <c r="AN84" s="378"/>
      <c r="AO84" s="393"/>
      <c r="AP84" s="394"/>
      <c r="AQ84" s="395"/>
      <c r="AR84" s="395"/>
      <c r="AS84" s="395"/>
      <c r="AT84" s="395"/>
      <c r="AU84" s="396"/>
      <c r="AV84" s="397"/>
      <c r="AW84" s="402"/>
      <c r="AX84" s="403"/>
      <c r="AZ84" s="269"/>
      <c r="BA84" s="404"/>
      <c r="BB84" s="405"/>
      <c r="BC84" s="405"/>
      <c r="BD84" s="405"/>
      <c r="BE84" s="378"/>
      <c r="BF84" s="378"/>
      <c r="BG84" s="393"/>
      <c r="BH84" s="394"/>
      <c r="BI84" s="396"/>
      <c r="BJ84" s="408"/>
    </row>
    <row r="85" spans="1:62" s="78" customFormat="1" ht="13.5">
      <c r="A85" s="108">
        <f t="shared" si="343"/>
        <v>74</v>
      </c>
      <c r="B85" s="119" t="str">
        <f t="shared" si="365"/>
        <v>TOTAL GALENUS SA</v>
      </c>
      <c r="C85" s="120"/>
      <c r="D85" s="121"/>
      <c r="E85" s="122"/>
      <c r="F85" s="123">
        <f aca="true" t="shared" si="367" ref="F85:H85">SUM(F83:F84)</f>
        <v>0</v>
      </c>
      <c r="G85" s="124">
        <f t="shared" si="367"/>
        <v>120</v>
      </c>
      <c r="H85" s="125">
        <f t="shared" si="367"/>
        <v>120</v>
      </c>
      <c r="I85" s="175" t="str">
        <f t="shared" si="306"/>
        <v>OK</v>
      </c>
      <c r="J85" s="181">
        <f t="shared" si="351"/>
        <v>74</v>
      </c>
      <c r="K85" s="119" t="str">
        <f t="shared" si="366"/>
        <v>TOTAL GALENUS SA</v>
      </c>
      <c r="L85" s="193"/>
      <c r="M85" s="194"/>
      <c r="N85" s="195">
        <f aca="true" t="shared" si="368" ref="N85:Z85">SUM(N83:N84)</f>
        <v>120</v>
      </c>
      <c r="O85" s="195">
        <f t="shared" si="368"/>
        <v>0</v>
      </c>
      <c r="P85" s="195">
        <f t="shared" si="368"/>
        <v>0</v>
      </c>
      <c r="Q85" s="195">
        <f t="shared" si="368"/>
        <v>0</v>
      </c>
      <c r="R85" s="195">
        <f t="shared" si="368"/>
        <v>0</v>
      </c>
      <c r="S85" s="195">
        <f t="shared" si="368"/>
        <v>0</v>
      </c>
      <c r="T85" s="195">
        <f t="shared" si="368"/>
        <v>0</v>
      </c>
      <c r="U85" s="195">
        <f t="shared" si="368"/>
        <v>0</v>
      </c>
      <c r="V85" s="195">
        <f t="shared" si="368"/>
        <v>0</v>
      </c>
      <c r="W85" s="195">
        <f t="shared" si="368"/>
        <v>0</v>
      </c>
      <c r="X85" s="195">
        <f t="shared" si="368"/>
        <v>120</v>
      </c>
      <c r="Y85" s="242">
        <f t="shared" si="368"/>
        <v>120</v>
      </c>
      <c r="Z85" s="243">
        <f t="shared" si="368"/>
        <v>0</v>
      </c>
      <c r="AA85" s="244"/>
      <c r="AB85" s="245">
        <f>SUM(AB83:AB84)</f>
        <v>120</v>
      </c>
      <c r="AD85" s="231"/>
      <c r="AE85" s="232">
        <f t="shared" si="216"/>
        <v>0</v>
      </c>
      <c r="AF85" s="231"/>
      <c r="AG85" s="232">
        <f t="shared" si="217"/>
        <v>120</v>
      </c>
      <c r="AI85" s="269">
        <f t="shared" si="348"/>
        <v>74</v>
      </c>
      <c r="AJ85" s="375" t="s">
        <v>145</v>
      </c>
      <c r="AK85" s="376"/>
      <c r="AL85" s="376"/>
      <c r="AM85" s="377"/>
      <c r="AN85" s="378"/>
      <c r="AO85" s="393"/>
      <c r="AP85" s="394"/>
      <c r="AQ85" s="395"/>
      <c r="AR85" s="395"/>
      <c r="AS85" s="395"/>
      <c r="AT85" s="395"/>
      <c r="AU85" s="396"/>
      <c r="AV85" s="397"/>
      <c r="AW85" s="402"/>
      <c r="AX85" s="403"/>
      <c r="AZ85" s="269"/>
      <c r="BA85" s="404"/>
      <c r="BB85" s="405"/>
      <c r="BC85" s="405"/>
      <c r="BD85" s="405"/>
      <c r="BE85" s="378"/>
      <c r="BF85" s="378"/>
      <c r="BG85" s="393"/>
      <c r="BH85" s="394"/>
      <c r="BI85" s="396"/>
      <c r="BJ85" s="408"/>
    </row>
    <row r="86" spans="1:62" s="78" customFormat="1" ht="12.75">
      <c r="A86" s="108">
        <f t="shared" si="343"/>
        <v>75</v>
      </c>
      <c r="B86" s="114" t="str">
        <f t="shared" si="365"/>
        <v>GALIFARM</v>
      </c>
      <c r="C86" s="128" t="s">
        <v>146</v>
      </c>
      <c r="D86" s="128">
        <v>613</v>
      </c>
      <c r="E86" s="129">
        <v>42521</v>
      </c>
      <c r="F86" s="131"/>
      <c r="G86" s="131">
        <v>120</v>
      </c>
      <c r="H86" s="343">
        <f aca="true" t="shared" si="369" ref="H86:H91">F86+G86</f>
        <v>120</v>
      </c>
      <c r="I86" s="175" t="str">
        <f t="shared" si="306"/>
        <v>OK</v>
      </c>
      <c r="J86" s="181">
        <f t="shared" si="351"/>
        <v>75</v>
      </c>
      <c r="K86" s="114" t="str">
        <f t="shared" si="366"/>
        <v>GALIFARM</v>
      </c>
      <c r="L86" s="177">
        <f aca="true" t="shared" si="370" ref="L86:L91">D86</f>
        <v>613</v>
      </c>
      <c r="M86" s="178">
        <f aca="true" t="shared" si="371" ref="M86:M91">IF(E86=0,"0",E86)</f>
        <v>42521</v>
      </c>
      <c r="N86" s="179">
        <f aca="true" t="shared" si="372" ref="N86:N91">H86</f>
        <v>120</v>
      </c>
      <c r="O86" s="180"/>
      <c r="P86" s="180"/>
      <c r="Q86" s="205">
        <f aca="true" t="shared" si="373" ref="Q86:Q91">IF(F86-O86-T86-AE86&gt;0,F86-O86-T86-AE86,0)</f>
        <v>0</v>
      </c>
      <c r="R86" s="205">
        <f aca="true" t="shared" si="374" ref="R86:R91">IF(G86-P86-U86-AG86&gt;0,G86-P86-U86-AG86,0)</f>
        <v>0</v>
      </c>
      <c r="S86" s="205">
        <f aca="true" t="shared" si="375" ref="S86:S91">Q86+R86</f>
        <v>0</v>
      </c>
      <c r="T86" s="180"/>
      <c r="U86" s="215"/>
      <c r="V86" s="208">
        <f aca="true" t="shared" si="376" ref="V86:V91">T86+U86</f>
        <v>0</v>
      </c>
      <c r="W86" s="208">
        <f>F86-O86-Q86-T86</f>
        <v>0</v>
      </c>
      <c r="X86" s="208">
        <f>G86-P86-R86-U86</f>
        <v>120</v>
      </c>
      <c r="Y86" s="227">
        <f aca="true" t="shared" si="377" ref="Y86:Y91">AB86-Z86</f>
        <v>120</v>
      </c>
      <c r="Z86" s="228"/>
      <c r="AA86" s="241"/>
      <c r="AB86" s="230">
        <f aca="true" t="shared" si="378" ref="AB86:AB91">W86+X86</f>
        <v>120</v>
      </c>
      <c r="AC86" s="77"/>
      <c r="AD86" s="231"/>
      <c r="AE86" s="232">
        <f t="shared" si="216"/>
        <v>0</v>
      </c>
      <c r="AF86" s="231"/>
      <c r="AG86" s="232">
        <f t="shared" si="217"/>
        <v>120</v>
      </c>
      <c r="AH86" s="77"/>
      <c r="AI86" s="269">
        <f t="shared" si="348"/>
        <v>75</v>
      </c>
      <c r="AJ86" s="375" t="s">
        <v>147</v>
      </c>
      <c r="AK86" s="376"/>
      <c r="AL86" s="376"/>
      <c r="AM86" s="377"/>
      <c r="AN86" s="378"/>
      <c r="AO86" s="393"/>
      <c r="AP86" s="394"/>
      <c r="AQ86" s="395"/>
      <c r="AR86" s="395"/>
      <c r="AS86" s="395"/>
      <c r="AT86" s="395"/>
      <c r="AU86" s="396"/>
      <c r="AV86" s="397"/>
      <c r="AW86" s="402"/>
      <c r="AX86" s="403"/>
      <c r="AZ86" s="269"/>
      <c r="BA86" s="404"/>
      <c r="BB86" s="405"/>
      <c r="BC86" s="405"/>
      <c r="BD86" s="405"/>
      <c r="BE86" s="378"/>
      <c r="BF86" s="378"/>
      <c r="BG86" s="393"/>
      <c r="BH86" s="394"/>
      <c r="BI86" s="396"/>
      <c r="BJ86" s="408"/>
    </row>
    <row r="87" spans="1:62" s="78" customFormat="1" ht="12.75">
      <c r="A87" s="108">
        <f t="shared" si="343"/>
        <v>76</v>
      </c>
      <c r="B87" s="114" t="str">
        <f t="shared" si="365"/>
        <v>GALIFARM</v>
      </c>
      <c r="C87" s="133"/>
      <c r="D87" s="133"/>
      <c r="E87" s="134"/>
      <c r="F87" s="136"/>
      <c r="G87" s="136"/>
      <c r="H87" s="344">
        <f t="shared" si="369"/>
        <v>0</v>
      </c>
      <c r="I87" s="175" t="str">
        <f t="shared" si="306"/>
        <v>OK</v>
      </c>
      <c r="J87" s="181">
        <f t="shared" si="351"/>
        <v>76</v>
      </c>
      <c r="K87" s="114" t="str">
        <f t="shared" si="366"/>
        <v>GALIFARM</v>
      </c>
      <c r="L87" s="177">
        <f t="shared" si="370"/>
        <v>0</v>
      </c>
      <c r="M87" s="178" t="str">
        <f t="shared" si="371"/>
        <v>0</v>
      </c>
      <c r="N87" s="179">
        <f t="shared" si="372"/>
        <v>0</v>
      </c>
      <c r="O87" s="180"/>
      <c r="P87" s="180"/>
      <c r="Q87" s="205">
        <f t="shared" si="373"/>
        <v>0</v>
      </c>
      <c r="R87" s="205">
        <f t="shared" si="374"/>
        <v>0</v>
      </c>
      <c r="S87" s="205">
        <f t="shared" si="375"/>
        <v>0</v>
      </c>
      <c r="T87" s="180"/>
      <c r="U87" s="214"/>
      <c r="V87" s="208">
        <f t="shared" si="376"/>
        <v>0</v>
      </c>
      <c r="W87" s="208">
        <f>F87-O87-Q87-T87</f>
        <v>0</v>
      </c>
      <c r="X87" s="208">
        <f>G87-P87-R87-U87</f>
        <v>0</v>
      </c>
      <c r="Y87" s="227">
        <f t="shared" si="377"/>
        <v>0</v>
      </c>
      <c r="Z87" s="228"/>
      <c r="AA87" s="241"/>
      <c r="AB87" s="230">
        <f t="shared" si="378"/>
        <v>0</v>
      </c>
      <c r="AC87" s="77"/>
      <c r="AD87" s="231"/>
      <c r="AE87" s="232">
        <f t="shared" si="216"/>
        <v>0</v>
      </c>
      <c r="AF87" s="231"/>
      <c r="AG87" s="232">
        <f t="shared" si="217"/>
        <v>0</v>
      </c>
      <c r="AH87" s="77"/>
      <c r="AI87" s="269">
        <f t="shared" si="348"/>
        <v>76</v>
      </c>
      <c r="AJ87" s="375" t="s">
        <v>147</v>
      </c>
      <c r="AK87" s="376"/>
      <c r="AL87" s="376"/>
      <c r="AM87" s="377"/>
      <c r="AN87" s="378"/>
      <c r="AO87" s="393"/>
      <c r="AP87" s="394"/>
      <c r="AQ87" s="395"/>
      <c r="AR87" s="395"/>
      <c r="AS87" s="395"/>
      <c r="AT87" s="395"/>
      <c r="AU87" s="396"/>
      <c r="AV87" s="397"/>
      <c r="AW87" s="402"/>
      <c r="AX87" s="403"/>
      <c r="AZ87" s="269"/>
      <c r="BA87" s="404"/>
      <c r="BB87" s="405"/>
      <c r="BC87" s="405"/>
      <c r="BD87" s="405"/>
      <c r="BE87" s="378"/>
      <c r="BF87" s="378"/>
      <c r="BG87" s="393"/>
      <c r="BH87" s="394"/>
      <c r="BI87" s="396"/>
      <c r="BJ87" s="408"/>
    </row>
    <row r="88" spans="1:62" s="78" customFormat="1" ht="13.5">
      <c r="A88" s="108">
        <f t="shared" si="343"/>
        <v>77</v>
      </c>
      <c r="B88" s="119" t="str">
        <f t="shared" si="365"/>
        <v>TOTAL GALIFARM</v>
      </c>
      <c r="C88" s="345"/>
      <c r="D88" s="345"/>
      <c r="E88" s="346"/>
      <c r="F88" s="347">
        <f aca="true" t="shared" si="379" ref="F88:H88">SUM(F86:F87)</f>
        <v>0</v>
      </c>
      <c r="G88" s="348">
        <f t="shared" si="379"/>
        <v>120</v>
      </c>
      <c r="H88" s="349">
        <f t="shared" si="379"/>
        <v>120</v>
      </c>
      <c r="I88" s="175" t="str">
        <f t="shared" si="306"/>
        <v>OK</v>
      </c>
      <c r="J88" s="181">
        <f t="shared" si="351"/>
        <v>77</v>
      </c>
      <c r="K88" s="119" t="str">
        <f t="shared" si="366"/>
        <v>TOTAL GALIFARM</v>
      </c>
      <c r="L88" s="193"/>
      <c r="M88" s="194"/>
      <c r="N88" s="363">
        <f aca="true" t="shared" si="380" ref="N88:Z88">SUM(N86:N87)</f>
        <v>120</v>
      </c>
      <c r="O88" s="195">
        <f t="shared" si="380"/>
        <v>0</v>
      </c>
      <c r="P88" s="195">
        <f t="shared" si="380"/>
        <v>0</v>
      </c>
      <c r="Q88" s="195">
        <f t="shared" si="380"/>
        <v>0</v>
      </c>
      <c r="R88" s="195">
        <f t="shared" si="380"/>
        <v>0</v>
      </c>
      <c r="S88" s="195">
        <f t="shared" si="380"/>
        <v>0</v>
      </c>
      <c r="T88" s="195">
        <f t="shared" si="380"/>
        <v>0</v>
      </c>
      <c r="U88" s="366">
        <f t="shared" si="380"/>
        <v>0</v>
      </c>
      <c r="V88" s="195">
        <f t="shared" si="380"/>
        <v>0</v>
      </c>
      <c r="W88" s="195">
        <f t="shared" si="380"/>
        <v>0</v>
      </c>
      <c r="X88" s="195">
        <f t="shared" si="380"/>
        <v>120</v>
      </c>
      <c r="Y88" s="242">
        <f t="shared" si="380"/>
        <v>120</v>
      </c>
      <c r="Z88" s="243">
        <f t="shared" si="380"/>
        <v>0</v>
      </c>
      <c r="AA88" s="244"/>
      <c r="AB88" s="245">
        <f>SUM(AB86:AB87)</f>
        <v>120</v>
      </c>
      <c r="AD88" s="231"/>
      <c r="AE88" s="232">
        <f t="shared" si="216"/>
        <v>0</v>
      </c>
      <c r="AF88" s="231"/>
      <c r="AG88" s="232">
        <f t="shared" si="217"/>
        <v>120</v>
      </c>
      <c r="AI88" s="269">
        <f t="shared" si="348"/>
        <v>77</v>
      </c>
      <c r="AJ88" s="375" t="s">
        <v>148</v>
      </c>
      <c r="AK88" s="376"/>
      <c r="AL88" s="376"/>
      <c r="AM88" s="377"/>
      <c r="AN88" s="378"/>
      <c r="AO88" s="393"/>
      <c r="AP88" s="394"/>
      <c r="AQ88" s="395"/>
      <c r="AR88" s="395"/>
      <c r="AS88" s="395"/>
      <c r="AT88" s="395"/>
      <c r="AU88" s="396"/>
      <c r="AV88" s="397"/>
      <c r="AW88" s="402"/>
      <c r="AX88" s="403"/>
      <c r="AZ88" s="269"/>
      <c r="BA88" s="404"/>
      <c r="BB88" s="405"/>
      <c r="BC88" s="405"/>
      <c r="BD88" s="405"/>
      <c r="BE88" s="378"/>
      <c r="BF88" s="378"/>
      <c r="BG88" s="393"/>
      <c r="BH88" s="394"/>
      <c r="BI88" s="396"/>
      <c r="BJ88" s="408"/>
    </row>
    <row r="89" spans="1:62" s="77" customFormat="1" ht="12.75">
      <c r="A89" s="108">
        <f t="shared" si="343"/>
        <v>78</v>
      </c>
      <c r="B89" s="114" t="str">
        <f t="shared" si="365"/>
        <v>GENTIANA 1</v>
      </c>
      <c r="C89" s="133"/>
      <c r="D89" s="133"/>
      <c r="E89" s="134"/>
      <c r="F89" s="135"/>
      <c r="G89" s="136"/>
      <c r="H89" s="118">
        <f t="shared" si="369"/>
        <v>0</v>
      </c>
      <c r="I89" s="175" t="str">
        <f aca="true" t="shared" si="381" ref="I89:I125">IF(H89=N89,"OK","ATENTIE")</f>
        <v>OK</v>
      </c>
      <c r="J89" s="181">
        <f t="shared" si="154"/>
        <v>78</v>
      </c>
      <c r="K89" s="114" t="str">
        <f t="shared" si="344"/>
        <v>GENTIANA 1</v>
      </c>
      <c r="L89" s="177">
        <f t="shared" si="370"/>
        <v>0</v>
      </c>
      <c r="M89" s="178" t="str">
        <f t="shared" si="371"/>
        <v>0</v>
      </c>
      <c r="N89" s="179">
        <f t="shared" si="372"/>
        <v>0</v>
      </c>
      <c r="O89" s="180"/>
      <c r="P89" s="180"/>
      <c r="Q89" s="205">
        <f t="shared" si="373"/>
        <v>0</v>
      </c>
      <c r="R89" s="205">
        <f t="shared" si="374"/>
        <v>0</v>
      </c>
      <c r="S89" s="205">
        <f t="shared" si="375"/>
        <v>0</v>
      </c>
      <c r="T89" s="180"/>
      <c r="U89" s="214"/>
      <c r="V89" s="208">
        <f t="shared" si="376"/>
        <v>0</v>
      </c>
      <c r="W89" s="208">
        <f aca="true" t="shared" si="382" ref="W89:X91">F89-O89-Q89-T89</f>
        <v>0</v>
      </c>
      <c r="X89" s="208">
        <f t="shared" si="382"/>
        <v>0</v>
      </c>
      <c r="Y89" s="227">
        <f t="shared" si="377"/>
        <v>0</v>
      </c>
      <c r="Z89" s="228"/>
      <c r="AA89" s="241"/>
      <c r="AB89" s="230">
        <f t="shared" si="378"/>
        <v>0</v>
      </c>
      <c r="AD89" s="231"/>
      <c r="AE89" s="232">
        <f aca="true" t="shared" si="383" ref="AE89:AE135">F89</f>
        <v>0</v>
      </c>
      <c r="AF89" s="231"/>
      <c r="AG89" s="232">
        <f aca="true" t="shared" si="384" ref="AG89:AG135">G89</f>
        <v>0</v>
      </c>
      <c r="AI89" s="269">
        <f t="shared" si="348"/>
        <v>78</v>
      </c>
      <c r="AJ89" s="289" t="s">
        <v>149</v>
      </c>
      <c r="AK89" s="285"/>
      <c r="AL89" s="286"/>
      <c r="AM89" s="278"/>
      <c r="AN89" s="379"/>
      <c r="AO89" s="177">
        <f aca="true" t="shared" si="385" ref="AO89:AO91">L89</f>
        <v>0</v>
      </c>
      <c r="AP89" s="178" t="str">
        <f aca="true" t="shared" si="386" ref="AP89:AP91">IF(M89=0,"0",M89)</f>
        <v>0</v>
      </c>
      <c r="AQ89" s="179">
        <f aca="true" t="shared" si="387" ref="AQ89:AQ91">N89</f>
        <v>0</v>
      </c>
      <c r="AR89" s="208">
        <f aca="true" t="shared" si="388" ref="AR89:AR91">AQ89-AS89</f>
        <v>0</v>
      </c>
      <c r="AS89" s="319">
        <f aca="true" t="shared" si="389" ref="AS89:AS91">V89</f>
        <v>0</v>
      </c>
      <c r="AT89" s="320">
        <f aca="true" t="shared" si="390" ref="AT89:AT91">O89+P89+S89</f>
        <v>0</v>
      </c>
      <c r="AU89" s="321">
        <f aca="true" t="shared" si="391" ref="AU89:AU91">Z89</f>
        <v>0</v>
      </c>
      <c r="AV89" s="322">
        <f aca="true" t="shared" si="392" ref="AV89:AW91">Y89</f>
        <v>0</v>
      </c>
      <c r="AW89" s="228">
        <f t="shared" si="392"/>
        <v>0</v>
      </c>
      <c r="AX89" s="230">
        <f aca="true" t="shared" si="393" ref="AX89:AX91">AR89-AT89</f>
        <v>0</v>
      </c>
      <c r="AZ89" s="269">
        <f t="shared" si="151"/>
        <v>78</v>
      </c>
      <c r="BA89" s="265" t="str">
        <f aca="true" t="shared" si="394" ref="BA89:BA91">AJ89</f>
        <v>GENTIANA 1</v>
      </c>
      <c r="BB89" s="266"/>
      <c r="BC89" s="266"/>
      <c r="BD89" s="266"/>
      <c r="BE89" s="267"/>
      <c r="BF89" s="287"/>
      <c r="BG89" s="177">
        <f aca="true" t="shared" si="395" ref="BG89:BG91">D89</f>
        <v>0</v>
      </c>
      <c r="BH89" s="178" t="str">
        <f aca="true" t="shared" si="396" ref="BH89:BH91">IF(E89=0,"0",E89)</f>
        <v>0</v>
      </c>
      <c r="BI89" s="321">
        <f aca="true" t="shared" si="397" ref="BI89:BI91">BJ89</f>
        <v>0</v>
      </c>
      <c r="BJ89" s="338">
        <f aca="true" t="shared" si="398" ref="BJ89:BJ91">Z89</f>
        <v>0</v>
      </c>
    </row>
    <row r="90" spans="1:62" s="77" customFormat="1" ht="12.75">
      <c r="A90" s="108">
        <f t="shared" si="343"/>
        <v>79</v>
      </c>
      <c r="B90" s="114" t="str">
        <f t="shared" si="365"/>
        <v>GENTIANA 2</v>
      </c>
      <c r="C90" s="133" t="s">
        <v>150</v>
      </c>
      <c r="D90" s="133">
        <v>205</v>
      </c>
      <c r="E90" s="134">
        <v>42521</v>
      </c>
      <c r="F90" s="350"/>
      <c r="G90" s="351">
        <v>559.2</v>
      </c>
      <c r="H90" s="118">
        <f t="shared" si="369"/>
        <v>559.2</v>
      </c>
      <c r="I90" s="175" t="str">
        <f t="shared" si="381"/>
        <v>OK</v>
      </c>
      <c r="J90" s="181">
        <f t="shared" si="154"/>
        <v>79</v>
      </c>
      <c r="K90" s="114" t="str">
        <f t="shared" si="344"/>
        <v>GENTIANA 2</v>
      </c>
      <c r="L90" s="177">
        <f t="shared" si="370"/>
        <v>205</v>
      </c>
      <c r="M90" s="178">
        <f t="shared" si="371"/>
        <v>42521</v>
      </c>
      <c r="N90" s="179">
        <f t="shared" si="372"/>
        <v>559.2</v>
      </c>
      <c r="O90" s="180"/>
      <c r="P90" s="180">
        <v>559.2</v>
      </c>
      <c r="Q90" s="205">
        <f t="shared" si="373"/>
        <v>0</v>
      </c>
      <c r="R90" s="205">
        <f t="shared" si="374"/>
        <v>0</v>
      </c>
      <c r="S90" s="205">
        <f t="shared" si="375"/>
        <v>0</v>
      </c>
      <c r="T90" s="180"/>
      <c r="U90" s="216"/>
      <c r="V90" s="208">
        <f t="shared" si="376"/>
        <v>0</v>
      </c>
      <c r="W90" s="208">
        <f t="shared" si="382"/>
        <v>0</v>
      </c>
      <c r="X90" s="208">
        <f t="shared" si="382"/>
        <v>0</v>
      </c>
      <c r="Y90" s="227">
        <f t="shared" si="377"/>
        <v>0</v>
      </c>
      <c r="Z90" s="228"/>
      <c r="AA90" s="241"/>
      <c r="AB90" s="230">
        <f t="shared" si="378"/>
        <v>0</v>
      </c>
      <c r="AD90" s="231"/>
      <c r="AE90" s="232">
        <f t="shared" si="383"/>
        <v>0</v>
      </c>
      <c r="AF90" s="231"/>
      <c r="AG90" s="232">
        <f t="shared" si="384"/>
        <v>559.2</v>
      </c>
      <c r="AI90" s="269">
        <f t="shared" si="348"/>
        <v>79</v>
      </c>
      <c r="AJ90" s="289" t="s">
        <v>151</v>
      </c>
      <c r="AK90" s="285"/>
      <c r="AL90" s="286"/>
      <c r="AM90" s="278"/>
      <c r="AN90" s="379"/>
      <c r="AO90" s="177">
        <f t="shared" si="385"/>
        <v>205</v>
      </c>
      <c r="AP90" s="178">
        <f t="shared" si="386"/>
        <v>42521</v>
      </c>
      <c r="AQ90" s="179">
        <f t="shared" si="387"/>
        <v>559.2</v>
      </c>
      <c r="AR90" s="208">
        <f t="shared" si="388"/>
        <v>559.2</v>
      </c>
      <c r="AS90" s="319">
        <f t="shared" si="389"/>
        <v>0</v>
      </c>
      <c r="AT90" s="320">
        <f t="shared" si="390"/>
        <v>559.2</v>
      </c>
      <c r="AU90" s="321">
        <f t="shared" si="391"/>
        <v>0</v>
      </c>
      <c r="AV90" s="322">
        <f t="shared" si="392"/>
        <v>0</v>
      </c>
      <c r="AW90" s="228">
        <f t="shared" si="392"/>
        <v>0</v>
      </c>
      <c r="AX90" s="230">
        <f t="shared" si="393"/>
        <v>0</v>
      </c>
      <c r="AZ90" s="269">
        <f t="shared" si="151"/>
        <v>79</v>
      </c>
      <c r="BA90" s="265" t="str">
        <f t="shared" si="394"/>
        <v>GENTIANA 2</v>
      </c>
      <c r="BB90" s="266"/>
      <c r="BC90" s="266"/>
      <c r="BD90" s="266"/>
      <c r="BE90" s="267"/>
      <c r="BF90" s="287"/>
      <c r="BG90" s="177">
        <f t="shared" si="395"/>
        <v>205</v>
      </c>
      <c r="BH90" s="178">
        <f t="shared" si="396"/>
        <v>42521</v>
      </c>
      <c r="BI90" s="321">
        <f t="shared" si="397"/>
        <v>0</v>
      </c>
      <c r="BJ90" s="338">
        <f t="shared" si="398"/>
        <v>0</v>
      </c>
    </row>
    <row r="91" spans="1:62" s="77" customFormat="1" ht="12.75">
      <c r="A91" s="108">
        <f t="shared" si="343"/>
        <v>80</v>
      </c>
      <c r="B91" s="114" t="str">
        <f t="shared" si="365"/>
        <v>GENTIANA 3</v>
      </c>
      <c r="C91" s="133" t="s">
        <v>152</v>
      </c>
      <c r="D91" s="133">
        <v>121</v>
      </c>
      <c r="E91" s="134">
        <v>42521</v>
      </c>
      <c r="F91" s="350">
        <v>720</v>
      </c>
      <c r="G91" s="351">
        <v>34741.2</v>
      </c>
      <c r="H91" s="118">
        <f t="shared" si="369"/>
        <v>35461.2</v>
      </c>
      <c r="I91" s="175" t="str">
        <f t="shared" si="381"/>
        <v>OK</v>
      </c>
      <c r="J91" s="181">
        <f t="shared" si="154"/>
        <v>80</v>
      </c>
      <c r="K91" s="114" t="str">
        <f t="shared" si="344"/>
        <v>GENTIANA 3</v>
      </c>
      <c r="L91" s="177">
        <f t="shared" si="370"/>
        <v>121</v>
      </c>
      <c r="M91" s="178">
        <f t="shared" si="371"/>
        <v>42521</v>
      </c>
      <c r="N91" s="179">
        <f t="shared" si="372"/>
        <v>35461.2</v>
      </c>
      <c r="O91" s="180">
        <v>720</v>
      </c>
      <c r="P91" s="180">
        <v>34741.2</v>
      </c>
      <c r="Q91" s="205">
        <f t="shared" si="373"/>
        <v>0</v>
      </c>
      <c r="R91" s="205">
        <f t="shared" si="374"/>
        <v>0</v>
      </c>
      <c r="S91" s="205">
        <f t="shared" si="375"/>
        <v>0</v>
      </c>
      <c r="T91" s="180"/>
      <c r="U91" s="214"/>
      <c r="V91" s="208">
        <f t="shared" si="376"/>
        <v>0</v>
      </c>
      <c r="W91" s="208">
        <f t="shared" si="382"/>
        <v>0</v>
      </c>
      <c r="X91" s="208">
        <f t="shared" si="382"/>
        <v>0</v>
      </c>
      <c r="Y91" s="227">
        <f t="shared" si="377"/>
        <v>0</v>
      </c>
      <c r="Z91" s="228"/>
      <c r="AA91" s="241"/>
      <c r="AB91" s="230">
        <f t="shared" si="378"/>
        <v>0</v>
      </c>
      <c r="AD91" s="231"/>
      <c r="AE91" s="232">
        <f t="shared" si="383"/>
        <v>720</v>
      </c>
      <c r="AF91" s="231"/>
      <c r="AG91" s="232">
        <f t="shared" si="384"/>
        <v>34741.2</v>
      </c>
      <c r="AI91" s="269">
        <f t="shared" si="348"/>
        <v>80</v>
      </c>
      <c r="AJ91" s="289" t="s">
        <v>153</v>
      </c>
      <c r="AK91" s="285"/>
      <c r="AL91" s="286"/>
      <c r="AM91" s="278"/>
      <c r="AN91" s="379"/>
      <c r="AO91" s="177">
        <f t="shared" si="385"/>
        <v>121</v>
      </c>
      <c r="AP91" s="178">
        <f t="shared" si="386"/>
        <v>42521</v>
      </c>
      <c r="AQ91" s="179">
        <f t="shared" si="387"/>
        <v>35461.2</v>
      </c>
      <c r="AR91" s="208">
        <f t="shared" si="388"/>
        <v>35461.2</v>
      </c>
      <c r="AS91" s="319">
        <f t="shared" si="389"/>
        <v>0</v>
      </c>
      <c r="AT91" s="320">
        <f t="shared" si="390"/>
        <v>35461.2</v>
      </c>
      <c r="AU91" s="321">
        <f t="shared" si="391"/>
        <v>0</v>
      </c>
      <c r="AV91" s="322">
        <f t="shared" si="392"/>
        <v>0</v>
      </c>
      <c r="AW91" s="228">
        <f t="shared" si="392"/>
        <v>0</v>
      </c>
      <c r="AX91" s="230">
        <f t="shared" si="393"/>
        <v>0</v>
      </c>
      <c r="AZ91" s="269">
        <f t="shared" si="151"/>
        <v>80</v>
      </c>
      <c r="BA91" s="265" t="str">
        <f t="shared" si="394"/>
        <v>GENTIANA 3</v>
      </c>
      <c r="BB91" s="266"/>
      <c r="BC91" s="266"/>
      <c r="BD91" s="266"/>
      <c r="BE91" s="267"/>
      <c r="BF91" s="287"/>
      <c r="BG91" s="177">
        <f t="shared" si="395"/>
        <v>121</v>
      </c>
      <c r="BH91" s="178">
        <f t="shared" si="396"/>
        <v>42521</v>
      </c>
      <c r="BI91" s="321">
        <f t="shared" si="397"/>
        <v>0</v>
      </c>
      <c r="BJ91" s="338">
        <f t="shared" si="398"/>
        <v>0</v>
      </c>
    </row>
    <row r="92" spans="1:62" s="78" customFormat="1" ht="13.5">
      <c r="A92" s="108">
        <f t="shared" si="343"/>
        <v>81</v>
      </c>
      <c r="B92" s="119" t="str">
        <f aca="true" t="shared" si="399" ref="A92:B107">AJ92</f>
        <v>TOTAL GENTIANA</v>
      </c>
      <c r="C92" s="120"/>
      <c r="D92" s="121"/>
      <c r="E92" s="122"/>
      <c r="F92" s="123">
        <f aca="true" t="shared" si="400" ref="F92:H92">SUM(F89:F91)</f>
        <v>720</v>
      </c>
      <c r="G92" s="124">
        <f t="shared" si="400"/>
        <v>35300.399999999994</v>
      </c>
      <c r="H92" s="125">
        <f t="shared" si="400"/>
        <v>36020.399999999994</v>
      </c>
      <c r="I92" s="175" t="str">
        <f t="shared" si="381"/>
        <v>OK</v>
      </c>
      <c r="J92" s="181">
        <f t="shared" si="154"/>
        <v>81</v>
      </c>
      <c r="K92" s="119" t="str">
        <f aca="true" t="shared" si="401" ref="K92:K101">AJ92</f>
        <v>TOTAL GENTIANA</v>
      </c>
      <c r="L92" s="193"/>
      <c r="M92" s="194"/>
      <c r="N92" s="195">
        <f aca="true" t="shared" si="402" ref="N92:Z92">SUM(N89:N91)</f>
        <v>36020.399999999994</v>
      </c>
      <c r="O92" s="195">
        <f t="shared" si="402"/>
        <v>720</v>
      </c>
      <c r="P92" s="195">
        <f t="shared" si="402"/>
        <v>35300.399999999994</v>
      </c>
      <c r="Q92" s="195">
        <f t="shared" si="402"/>
        <v>0</v>
      </c>
      <c r="R92" s="195">
        <f t="shared" si="402"/>
        <v>0</v>
      </c>
      <c r="S92" s="195">
        <f t="shared" si="402"/>
        <v>0</v>
      </c>
      <c r="T92" s="195">
        <f t="shared" si="402"/>
        <v>0</v>
      </c>
      <c r="U92" s="195">
        <f t="shared" si="402"/>
        <v>0</v>
      </c>
      <c r="V92" s="195">
        <f t="shared" si="402"/>
        <v>0</v>
      </c>
      <c r="W92" s="195">
        <f t="shared" si="402"/>
        <v>0</v>
      </c>
      <c r="X92" s="195">
        <f t="shared" si="402"/>
        <v>0</v>
      </c>
      <c r="Y92" s="242">
        <f t="shared" si="402"/>
        <v>0</v>
      </c>
      <c r="Z92" s="243">
        <f t="shared" si="402"/>
        <v>0</v>
      </c>
      <c r="AA92" s="244"/>
      <c r="AB92" s="245">
        <f>SUM(AB89:AB91)</f>
        <v>0</v>
      </c>
      <c r="AD92" s="231"/>
      <c r="AE92" s="232">
        <f t="shared" si="383"/>
        <v>720</v>
      </c>
      <c r="AF92" s="231"/>
      <c r="AG92" s="232">
        <f t="shared" si="384"/>
        <v>35300.399999999994</v>
      </c>
      <c r="AI92" s="269">
        <f t="shared" si="348"/>
        <v>81</v>
      </c>
      <c r="AJ92" s="279" t="s">
        <v>154</v>
      </c>
      <c r="AK92" s="280"/>
      <c r="AL92" s="281"/>
      <c r="AM92" s="282"/>
      <c r="AN92" s="283"/>
      <c r="AO92" s="323"/>
      <c r="AP92" s="324"/>
      <c r="AQ92" s="325">
        <f aca="true" t="shared" si="403" ref="AQ92:AX92">SUM(AQ89:AQ91)</f>
        <v>36020.399999999994</v>
      </c>
      <c r="AR92" s="325">
        <f t="shared" si="403"/>
        <v>36020.399999999994</v>
      </c>
      <c r="AS92" s="325">
        <f t="shared" si="403"/>
        <v>0</v>
      </c>
      <c r="AT92" s="326">
        <f t="shared" si="403"/>
        <v>36020.399999999994</v>
      </c>
      <c r="AU92" s="327">
        <f t="shared" si="403"/>
        <v>0</v>
      </c>
      <c r="AV92" s="328">
        <f t="shared" si="403"/>
        <v>0</v>
      </c>
      <c r="AW92" s="336">
        <f t="shared" si="403"/>
        <v>0</v>
      </c>
      <c r="AX92" s="337">
        <f t="shared" si="403"/>
        <v>0</v>
      </c>
      <c r="AZ92" s="269">
        <f aca="true" t="shared" si="404" ref="AZ92:AZ162">AI92</f>
        <v>81</v>
      </c>
      <c r="BA92" s="270" t="str">
        <f aca="true" t="shared" si="405" ref="BA92:BA107">AJ92</f>
        <v>TOTAL GENTIANA</v>
      </c>
      <c r="BB92" s="271"/>
      <c r="BC92" s="271"/>
      <c r="BD92" s="271"/>
      <c r="BE92" s="272"/>
      <c r="BF92" s="272"/>
      <c r="BG92" s="323"/>
      <c r="BH92" s="324"/>
      <c r="BI92" s="327">
        <f aca="true" t="shared" si="406" ref="BI92:BI101">BJ92</f>
        <v>0</v>
      </c>
      <c r="BJ92" s="339">
        <f aca="true" t="shared" si="407" ref="BJ92:BJ101">Z92</f>
        <v>0</v>
      </c>
    </row>
    <row r="93" spans="1:62" s="77" customFormat="1" ht="12.75">
      <c r="A93" s="108">
        <f t="shared" si="343"/>
        <v>82</v>
      </c>
      <c r="B93" s="114" t="str">
        <f t="shared" si="399"/>
        <v>HELENA</v>
      </c>
      <c r="C93" s="141" t="s">
        <v>155</v>
      </c>
      <c r="D93" s="141">
        <v>55</v>
      </c>
      <c r="E93" s="142">
        <v>42521</v>
      </c>
      <c r="F93" s="143"/>
      <c r="G93" s="144">
        <v>1719.6</v>
      </c>
      <c r="H93" s="118">
        <f aca="true" t="shared" si="408" ref="H93:H97">F93+G93</f>
        <v>1719.6</v>
      </c>
      <c r="I93" s="175" t="str">
        <f t="shared" si="381"/>
        <v>OK</v>
      </c>
      <c r="J93" s="181">
        <f t="shared" si="154"/>
        <v>82</v>
      </c>
      <c r="K93" s="127" t="str">
        <f t="shared" si="401"/>
        <v>HELENA</v>
      </c>
      <c r="L93" s="359">
        <f aca="true" t="shared" si="409" ref="L93:L97">D93</f>
        <v>55</v>
      </c>
      <c r="M93" s="360">
        <f aca="true" t="shared" si="410" ref="M93:M97">IF(E93=0,"0",E93)</f>
        <v>42521</v>
      </c>
      <c r="N93" s="361">
        <f aca="true" t="shared" si="411" ref="N93:N97">H93</f>
        <v>1719.6</v>
      </c>
      <c r="O93" s="362"/>
      <c r="P93" s="362"/>
      <c r="Q93" s="364">
        <f aca="true" t="shared" si="412" ref="Q93:Q97">IF(F93-O93-T93-AE93&gt;0,F93-O93-T93-AE93,0)</f>
        <v>0</v>
      </c>
      <c r="R93" s="364">
        <f aca="true" t="shared" si="413" ref="R93:R97">IF(G93-P93-U93-AG93&gt;0,G93-P93-U93-AG93,0)</f>
        <v>0</v>
      </c>
      <c r="S93" s="364">
        <f aca="true" t="shared" si="414" ref="S93:S97">Q93+R93</f>
        <v>0</v>
      </c>
      <c r="T93" s="362"/>
      <c r="U93" s="215"/>
      <c r="V93" s="365">
        <f aca="true" t="shared" si="415" ref="V93:V97">T93+U93</f>
        <v>0</v>
      </c>
      <c r="W93" s="365">
        <f aca="true" t="shared" si="416" ref="W93:W97">F93-O93-Q93-T93</f>
        <v>0</v>
      </c>
      <c r="X93" s="365">
        <f aca="true" t="shared" si="417" ref="X93:X97">G93-P93-R93-U93</f>
        <v>1719.6</v>
      </c>
      <c r="Y93" s="367">
        <f aca="true" t="shared" si="418" ref="Y93:Y97">AB93-Z93</f>
        <v>1719.6</v>
      </c>
      <c r="Z93" s="368"/>
      <c r="AA93" s="371"/>
      <c r="AB93" s="370">
        <f aca="true" t="shared" si="419" ref="AB93:AB97">W93+X93</f>
        <v>1719.6</v>
      </c>
      <c r="AD93" s="231"/>
      <c r="AE93" s="232">
        <f t="shared" si="383"/>
        <v>0</v>
      </c>
      <c r="AF93" s="231"/>
      <c r="AG93" s="232">
        <f t="shared" si="384"/>
        <v>1719.6</v>
      </c>
      <c r="AI93" s="269">
        <f t="shared" si="348"/>
        <v>82</v>
      </c>
      <c r="AJ93" s="265" t="s">
        <v>156</v>
      </c>
      <c r="AK93" s="266"/>
      <c r="AL93" s="266"/>
      <c r="AM93" s="267"/>
      <c r="AN93" s="287"/>
      <c r="AO93" s="177">
        <f aca="true" t="shared" si="420" ref="AO93:AO97">L93</f>
        <v>55</v>
      </c>
      <c r="AP93" s="178">
        <f aca="true" t="shared" si="421" ref="AP93:AP97">IF(M93=0,"0",M93)</f>
        <v>42521</v>
      </c>
      <c r="AQ93" s="179">
        <f aca="true" t="shared" si="422" ref="AQ93:AQ97">N93</f>
        <v>1719.6</v>
      </c>
      <c r="AR93" s="208">
        <f>AQ93-AS93</f>
        <v>1719.6</v>
      </c>
      <c r="AS93" s="319">
        <f aca="true" t="shared" si="423" ref="AS93:AW93">V93</f>
        <v>0</v>
      </c>
      <c r="AT93" s="320">
        <f aca="true" t="shared" si="424" ref="AT93:AT97">O93+P93+S93</f>
        <v>0</v>
      </c>
      <c r="AU93" s="321">
        <f aca="true" t="shared" si="425" ref="AU93:AU97">Z93</f>
        <v>0</v>
      </c>
      <c r="AV93" s="322">
        <f t="shared" si="423"/>
        <v>1719.6</v>
      </c>
      <c r="AW93" s="228">
        <f t="shared" si="423"/>
        <v>0</v>
      </c>
      <c r="AX93" s="230">
        <f>AR93-AT93</f>
        <v>1719.6</v>
      </c>
      <c r="AZ93" s="269">
        <f t="shared" si="404"/>
        <v>82</v>
      </c>
      <c r="BA93" s="265" t="str">
        <f t="shared" si="405"/>
        <v>HELENA</v>
      </c>
      <c r="BB93" s="266"/>
      <c r="BC93" s="266"/>
      <c r="BD93" s="266"/>
      <c r="BE93" s="267"/>
      <c r="BF93" s="287"/>
      <c r="BG93" s="177">
        <f aca="true" t="shared" si="426" ref="BG93:BG97">D93</f>
        <v>55</v>
      </c>
      <c r="BH93" s="178">
        <f aca="true" t="shared" si="427" ref="BH93:BH97">IF(E93=0,"0",E93)</f>
        <v>42521</v>
      </c>
      <c r="BI93" s="321">
        <f t="shared" si="406"/>
        <v>0</v>
      </c>
      <c r="BJ93" s="338">
        <f t="shared" si="407"/>
        <v>0</v>
      </c>
    </row>
    <row r="94" spans="1:62" s="77" customFormat="1" ht="12.75">
      <c r="A94" s="108">
        <f t="shared" si="343"/>
        <v>83</v>
      </c>
      <c r="B94" s="114" t="str">
        <f t="shared" si="399"/>
        <v>HELENA</v>
      </c>
      <c r="C94" s="115"/>
      <c r="D94" s="115"/>
      <c r="E94" s="151"/>
      <c r="F94" s="117"/>
      <c r="G94" s="117"/>
      <c r="H94" s="118">
        <f t="shared" si="408"/>
        <v>0</v>
      </c>
      <c r="I94" s="175" t="str">
        <f t="shared" si="381"/>
        <v>OK</v>
      </c>
      <c r="J94" s="181">
        <f t="shared" si="154"/>
        <v>83</v>
      </c>
      <c r="K94" s="114" t="str">
        <f t="shared" si="401"/>
        <v>HELENA</v>
      </c>
      <c r="L94" s="177">
        <f t="shared" si="409"/>
        <v>0</v>
      </c>
      <c r="M94" s="178" t="str">
        <f t="shared" si="410"/>
        <v>0</v>
      </c>
      <c r="N94" s="179">
        <f t="shared" si="411"/>
        <v>0</v>
      </c>
      <c r="O94" s="180"/>
      <c r="P94" s="180"/>
      <c r="Q94" s="205">
        <f t="shared" si="412"/>
        <v>0</v>
      </c>
      <c r="R94" s="205">
        <f t="shared" si="413"/>
        <v>0</v>
      </c>
      <c r="S94" s="205">
        <f t="shared" si="414"/>
        <v>0</v>
      </c>
      <c r="T94" s="180"/>
      <c r="U94" s="216"/>
      <c r="V94" s="208">
        <f t="shared" si="415"/>
        <v>0</v>
      </c>
      <c r="W94" s="208">
        <f t="shared" si="416"/>
        <v>0</v>
      </c>
      <c r="X94" s="208">
        <f t="shared" si="417"/>
        <v>0</v>
      </c>
      <c r="Y94" s="227">
        <f t="shared" si="418"/>
        <v>0</v>
      </c>
      <c r="Z94" s="228"/>
      <c r="AA94" s="241"/>
      <c r="AB94" s="230">
        <f t="shared" si="419"/>
        <v>0</v>
      </c>
      <c r="AD94" s="231"/>
      <c r="AE94" s="232">
        <f t="shared" si="383"/>
        <v>0</v>
      </c>
      <c r="AF94" s="231"/>
      <c r="AG94" s="232">
        <f t="shared" si="384"/>
        <v>0</v>
      </c>
      <c r="AI94" s="269">
        <f t="shared" si="348"/>
        <v>83</v>
      </c>
      <c r="AJ94" s="265" t="s">
        <v>156</v>
      </c>
      <c r="AK94" s="266"/>
      <c r="AL94" s="266"/>
      <c r="AM94" s="267"/>
      <c r="AN94" s="287"/>
      <c r="AO94" s="177">
        <f t="shared" si="420"/>
        <v>0</v>
      </c>
      <c r="AP94" s="178" t="str">
        <f t="shared" si="421"/>
        <v>0</v>
      </c>
      <c r="AQ94" s="179">
        <f t="shared" si="422"/>
        <v>0</v>
      </c>
      <c r="AR94" s="208">
        <f>AQ94-AS94</f>
        <v>0</v>
      </c>
      <c r="AS94" s="319">
        <f aca="true" t="shared" si="428" ref="AS94:AW94">V94</f>
        <v>0</v>
      </c>
      <c r="AT94" s="320">
        <f t="shared" si="424"/>
        <v>0</v>
      </c>
      <c r="AU94" s="321">
        <f t="shared" si="425"/>
        <v>0</v>
      </c>
      <c r="AV94" s="322">
        <f t="shared" si="428"/>
        <v>0</v>
      </c>
      <c r="AW94" s="228">
        <f t="shared" si="428"/>
        <v>0</v>
      </c>
      <c r="AX94" s="230">
        <f>AR94-AT94</f>
        <v>0</v>
      </c>
      <c r="AZ94" s="269">
        <f t="shared" si="404"/>
        <v>83</v>
      </c>
      <c r="BA94" s="265" t="str">
        <f t="shared" si="405"/>
        <v>HELENA</v>
      </c>
      <c r="BB94" s="266"/>
      <c r="BC94" s="266"/>
      <c r="BD94" s="266"/>
      <c r="BE94" s="267"/>
      <c r="BF94" s="287"/>
      <c r="BG94" s="177">
        <f t="shared" si="426"/>
        <v>0</v>
      </c>
      <c r="BH94" s="178" t="str">
        <f t="shared" si="427"/>
        <v>0</v>
      </c>
      <c r="BI94" s="321">
        <f t="shared" si="406"/>
        <v>0</v>
      </c>
      <c r="BJ94" s="338">
        <f t="shared" si="407"/>
        <v>0</v>
      </c>
    </row>
    <row r="95" spans="1:62" s="78" customFormat="1" ht="16.5" customHeight="1">
      <c r="A95" s="108">
        <f t="shared" si="343"/>
        <v>84</v>
      </c>
      <c r="B95" s="119" t="str">
        <f t="shared" si="399"/>
        <v>TOTAL HELENA</v>
      </c>
      <c r="C95" s="120"/>
      <c r="D95" s="121"/>
      <c r="E95" s="122"/>
      <c r="F95" s="123">
        <f aca="true" t="shared" si="429" ref="F95:H95">SUM(F93:F94)</f>
        <v>0</v>
      </c>
      <c r="G95" s="124">
        <f t="shared" si="429"/>
        <v>1719.6</v>
      </c>
      <c r="H95" s="125">
        <f t="shared" si="429"/>
        <v>1719.6</v>
      </c>
      <c r="I95" s="175" t="str">
        <f t="shared" si="381"/>
        <v>OK</v>
      </c>
      <c r="J95" s="181">
        <f t="shared" si="154"/>
        <v>84</v>
      </c>
      <c r="K95" s="182" t="str">
        <f t="shared" si="401"/>
        <v>TOTAL HELENA</v>
      </c>
      <c r="L95" s="183"/>
      <c r="M95" s="184"/>
      <c r="N95" s="185">
        <f aca="true" t="shared" si="430" ref="N95:Z95">SUM(N93:N94)</f>
        <v>1719.6</v>
      </c>
      <c r="O95" s="185">
        <f t="shared" si="430"/>
        <v>0</v>
      </c>
      <c r="P95" s="185">
        <f t="shared" si="430"/>
        <v>0</v>
      </c>
      <c r="Q95" s="185">
        <f t="shared" si="430"/>
        <v>0</v>
      </c>
      <c r="R95" s="185">
        <f t="shared" si="430"/>
        <v>0</v>
      </c>
      <c r="S95" s="185">
        <f t="shared" si="430"/>
        <v>0</v>
      </c>
      <c r="T95" s="185">
        <f t="shared" si="430"/>
        <v>0</v>
      </c>
      <c r="U95" s="185">
        <f t="shared" si="430"/>
        <v>0</v>
      </c>
      <c r="V95" s="185">
        <f t="shared" si="430"/>
        <v>0</v>
      </c>
      <c r="W95" s="185">
        <f t="shared" si="430"/>
        <v>0</v>
      </c>
      <c r="X95" s="185">
        <f t="shared" si="430"/>
        <v>1719.6</v>
      </c>
      <c r="Y95" s="233">
        <f t="shared" si="430"/>
        <v>1719.6</v>
      </c>
      <c r="Z95" s="234">
        <f t="shared" si="430"/>
        <v>0</v>
      </c>
      <c r="AA95" s="235"/>
      <c r="AB95" s="236">
        <f>SUM(AB93:AB94)</f>
        <v>1719.6</v>
      </c>
      <c r="AD95" s="231"/>
      <c r="AE95" s="232">
        <f t="shared" si="383"/>
        <v>0</v>
      </c>
      <c r="AF95" s="231"/>
      <c r="AG95" s="232">
        <f t="shared" si="384"/>
        <v>1719.6</v>
      </c>
      <c r="AI95" s="269">
        <f t="shared" si="348"/>
        <v>84</v>
      </c>
      <c r="AJ95" s="270" t="s">
        <v>157</v>
      </c>
      <c r="AK95" s="271"/>
      <c r="AL95" s="271"/>
      <c r="AM95" s="272"/>
      <c r="AN95" s="272"/>
      <c r="AO95" s="323"/>
      <c r="AP95" s="324"/>
      <c r="AQ95" s="325">
        <f aca="true" t="shared" si="431" ref="AQ95:AX95">SUM(AQ93:AQ94)</f>
        <v>1719.6</v>
      </c>
      <c r="AR95" s="325">
        <f t="shared" si="431"/>
        <v>1719.6</v>
      </c>
      <c r="AS95" s="325">
        <f t="shared" si="431"/>
        <v>0</v>
      </c>
      <c r="AT95" s="326">
        <f t="shared" si="431"/>
        <v>0</v>
      </c>
      <c r="AU95" s="327">
        <f t="shared" si="431"/>
        <v>0</v>
      </c>
      <c r="AV95" s="328">
        <f t="shared" si="431"/>
        <v>1719.6</v>
      </c>
      <c r="AW95" s="336">
        <f t="shared" si="431"/>
        <v>0</v>
      </c>
      <c r="AX95" s="337">
        <f t="shared" si="431"/>
        <v>1719.6</v>
      </c>
      <c r="AZ95" s="269">
        <f t="shared" si="404"/>
        <v>84</v>
      </c>
      <c r="BA95" s="270" t="str">
        <f t="shared" si="405"/>
        <v>TOTAL HELENA</v>
      </c>
      <c r="BB95" s="271"/>
      <c r="BC95" s="271"/>
      <c r="BD95" s="271"/>
      <c r="BE95" s="272"/>
      <c r="BF95" s="272"/>
      <c r="BG95" s="323"/>
      <c r="BH95" s="324"/>
      <c r="BI95" s="327">
        <f t="shared" si="406"/>
        <v>0</v>
      </c>
      <c r="BJ95" s="339">
        <f t="shared" si="407"/>
        <v>0</v>
      </c>
    </row>
    <row r="96" spans="1:62" s="77" customFormat="1" ht="12.75">
      <c r="A96" s="108">
        <f>AI96</f>
        <v>85</v>
      </c>
      <c r="B96" s="114" t="str">
        <f>AJ96</f>
        <v>HELP NET</v>
      </c>
      <c r="C96" s="141" t="s">
        <v>158</v>
      </c>
      <c r="D96" s="141">
        <v>39906</v>
      </c>
      <c r="E96" s="142">
        <v>42521</v>
      </c>
      <c r="F96" s="143"/>
      <c r="G96" s="144">
        <v>120</v>
      </c>
      <c r="H96" s="118">
        <f t="shared" si="408"/>
        <v>120</v>
      </c>
      <c r="I96" s="175" t="str">
        <f t="shared" si="381"/>
        <v>OK</v>
      </c>
      <c r="J96" s="181">
        <f t="shared" si="154"/>
        <v>85</v>
      </c>
      <c r="K96" s="109" t="str">
        <f t="shared" si="401"/>
        <v>HELP NET</v>
      </c>
      <c r="L96" s="196">
        <f t="shared" si="409"/>
        <v>39906</v>
      </c>
      <c r="M96" s="197">
        <f t="shared" si="410"/>
        <v>42521</v>
      </c>
      <c r="N96" s="198">
        <f t="shared" si="411"/>
        <v>120</v>
      </c>
      <c r="O96" s="189"/>
      <c r="P96" s="189"/>
      <c r="Q96" s="209">
        <f t="shared" si="412"/>
        <v>0</v>
      </c>
      <c r="R96" s="209">
        <f t="shared" si="413"/>
        <v>0</v>
      </c>
      <c r="S96" s="209">
        <f t="shared" si="414"/>
        <v>0</v>
      </c>
      <c r="T96" s="189"/>
      <c r="U96" s="218"/>
      <c r="V96" s="212">
        <f t="shared" si="415"/>
        <v>0</v>
      </c>
      <c r="W96" s="212">
        <f t="shared" si="416"/>
        <v>0</v>
      </c>
      <c r="X96" s="212">
        <f t="shared" si="417"/>
        <v>120</v>
      </c>
      <c r="Y96" s="237">
        <f t="shared" si="418"/>
        <v>120</v>
      </c>
      <c r="Z96" s="238"/>
      <c r="AA96" s="239"/>
      <c r="AB96" s="240">
        <f t="shared" si="419"/>
        <v>120</v>
      </c>
      <c r="AD96" s="231"/>
      <c r="AE96" s="232">
        <f t="shared" si="383"/>
        <v>0</v>
      </c>
      <c r="AF96" s="231"/>
      <c r="AG96" s="232">
        <f t="shared" si="384"/>
        <v>120</v>
      </c>
      <c r="AI96" s="269">
        <f aca="true" t="shared" si="432" ref="AI96:AI156">AI95+1</f>
        <v>85</v>
      </c>
      <c r="AJ96" s="289" t="s">
        <v>159</v>
      </c>
      <c r="AK96" s="285"/>
      <c r="AL96" s="286"/>
      <c r="AM96" s="278"/>
      <c r="AN96" s="287"/>
      <c r="AO96" s="177">
        <f t="shared" si="420"/>
        <v>39906</v>
      </c>
      <c r="AP96" s="178">
        <f t="shared" si="421"/>
        <v>42521</v>
      </c>
      <c r="AQ96" s="179">
        <f t="shared" si="422"/>
        <v>120</v>
      </c>
      <c r="AR96" s="208">
        <f aca="true" t="shared" si="433" ref="AR96:AR109">AQ96-AS96</f>
        <v>120</v>
      </c>
      <c r="AS96" s="319">
        <f aca="true" t="shared" si="434" ref="AS96:AW96">V96</f>
        <v>0</v>
      </c>
      <c r="AT96" s="320">
        <f t="shared" si="424"/>
        <v>0</v>
      </c>
      <c r="AU96" s="321">
        <f t="shared" si="425"/>
        <v>0</v>
      </c>
      <c r="AV96" s="322">
        <f t="shared" si="434"/>
        <v>120</v>
      </c>
      <c r="AW96" s="228">
        <f t="shared" si="434"/>
        <v>0</v>
      </c>
      <c r="AX96" s="230">
        <f aca="true" t="shared" si="435" ref="AX96:AX109">AR96-AT96</f>
        <v>120</v>
      </c>
      <c r="AZ96" s="269">
        <f t="shared" si="404"/>
        <v>85</v>
      </c>
      <c r="BA96" s="290" t="str">
        <f t="shared" si="405"/>
        <v>HELP NET</v>
      </c>
      <c r="BB96" s="266"/>
      <c r="BC96" s="266"/>
      <c r="BD96" s="266"/>
      <c r="BE96" s="267"/>
      <c r="BF96" s="287"/>
      <c r="BG96" s="177">
        <f t="shared" si="426"/>
        <v>39906</v>
      </c>
      <c r="BH96" s="178">
        <f t="shared" si="427"/>
        <v>42521</v>
      </c>
      <c r="BI96" s="321">
        <f t="shared" si="406"/>
        <v>0</v>
      </c>
      <c r="BJ96" s="338">
        <f t="shared" si="407"/>
        <v>0</v>
      </c>
    </row>
    <row r="97" spans="1:62" s="77" customFormat="1" ht="12.75">
      <c r="A97" s="108">
        <f>AI97</f>
        <v>86</v>
      </c>
      <c r="B97" s="114" t="str">
        <f>AJ97</f>
        <v>HELP NET</v>
      </c>
      <c r="C97" s="340"/>
      <c r="D97" s="340"/>
      <c r="E97" s="341"/>
      <c r="F97" s="342"/>
      <c r="G97" s="342"/>
      <c r="H97" s="118">
        <f t="shared" si="408"/>
        <v>0</v>
      </c>
      <c r="I97" s="175" t="str">
        <f t="shared" si="381"/>
        <v>OK</v>
      </c>
      <c r="J97" s="181">
        <f t="shared" si="154"/>
        <v>86</v>
      </c>
      <c r="K97" s="114" t="str">
        <f t="shared" si="401"/>
        <v>HELP NET</v>
      </c>
      <c r="L97" s="177">
        <f t="shared" si="409"/>
        <v>0</v>
      </c>
      <c r="M97" s="178" t="str">
        <f t="shared" si="410"/>
        <v>0</v>
      </c>
      <c r="N97" s="179">
        <f t="shared" si="411"/>
        <v>0</v>
      </c>
      <c r="O97" s="180"/>
      <c r="P97" s="180"/>
      <c r="Q97" s="205">
        <f t="shared" si="412"/>
        <v>0</v>
      </c>
      <c r="R97" s="205">
        <f t="shared" si="413"/>
        <v>0</v>
      </c>
      <c r="S97" s="205">
        <f t="shared" si="414"/>
        <v>0</v>
      </c>
      <c r="T97" s="180"/>
      <c r="U97" s="216"/>
      <c r="V97" s="208">
        <f t="shared" si="415"/>
        <v>0</v>
      </c>
      <c r="W97" s="208">
        <f t="shared" si="416"/>
        <v>0</v>
      </c>
      <c r="X97" s="208">
        <f t="shared" si="417"/>
        <v>0</v>
      </c>
      <c r="Y97" s="227">
        <f t="shared" si="418"/>
        <v>0</v>
      </c>
      <c r="Z97" s="228"/>
      <c r="AA97" s="241"/>
      <c r="AB97" s="230">
        <f t="shared" si="419"/>
        <v>0</v>
      </c>
      <c r="AD97" s="231"/>
      <c r="AE97" s="232">
        <f t="shared" si="383"/>
        <v>0</v>
      </c>
      <c r="AF97" s="231"/>
      <c r="AG97" s="232">
        <f t="shared" si="384"/>
        <v>0</v>
      </c>
      <c r="AI97" s="269">
        <f t="shared" si="432"/>
        <v>86</v>
      </c>
      <c r="AJ97" s="289" t="s">
        <v>159</v>
      </c>
      <c r="AK97" s="285"/>
      <c r="AL97" s="286"/>
      <c r="AM97" s="278"/>
      <c r="AN97" s="287"/>
      <c r="AO97" s="177">
        <f t="shared" si="420"/>
        <v>0</v>
      </c>
      <c r="AP97" s="178" t="str">
        <f t="shared" si="421"/>
        <v>0</v>
      </c>
      <c r="AQ97" s="179">
        <f t="shared" si="422"/>
        <v>0</v>
      </c>
      <c r="AR97" s="208">
        <f t="shared" si="433"/>
        <v>0</v>
      </c>
      <c r="AS97" s="319">
        <f aca="true" t="shared" si="436" ref="AS97:AW97">V97</f>
        <v>0</v>
      </c>
      <c r="AT97" s="320">
        <f t="shared" si="424"/>
        <v>0</v>
      </c>
      <c r="AU97" s="321">
        <f t="shared" si="425"/>
        <v>0</v>
      </c>
      <c r="AV97" s="322">
        <f t="shared" si="436"/>
        <v>0</v>
      </c>
      <c r="AW97" s="228">
        <f t="shared" si="436"/>
        <v>0</v>
      </c>
      <c r="AX97" s="230">
        <f t="shared" si="435"/>
        <v>0</v>
      </c>
      <c r="AZ97" s="269">
        <f t="shared" si="404"/>
        <v>86</v>
      </c>
      <c r="BA97" s="290" t="str">
        <f t="shared" si="405"/>
        <v>HELP NET</v>
      </c>
      <c r="BB97" s="266"/>
      <c r="BC97" s="266"/>
      <c r="BD97" s="266"/>
      <c r="BE97" s="267"/>
      <c r="BF97" s="287"/>
      <c r="BG97" s="177">
        <f t="shared" si="426"/>
        <v>0</v>
      </c>
      <c r="BH97" s="178" t="str">
        <f t="shared" si="427"/>
        <v>0</v>
      </c>
      <c r="BI97" s="321">
        <f t="shared" si="406"/>
        <v>0</v>
      </c>
      <c r="BJ97" s="338">
        <f t="shared" si="407"/>
        <v>0</v>
      </c>
    </row>
    <row r="98" spans="1:62" s="78" customFormat="1" ht="13.5">
      <c r="A98" s="108">
        <f t="shared" si="399"/>
        <v>87</v>
      </c>
      <c r="B98" s="119" t="str">
        <f t="shared" si="399"/>
        <v>TOTAL HELP NET</v>
      </c>
      <c r="C98" s="120"/>
      <c r="D98" s="121"/>
      <c r="E98" s="122"/>
      <c r="F98" s="123">
        <f aca="true" t="shared" si="437" ref="F98:H98">SUM(F96:F97)</f>
        <v>0</v>
      </c>
      <c r="G98" s="124">
        <f t="shared" si="437"/>
        <v>120</v>
      </c>
      <c r="H98" s="125">
        <f t="shared" si="437"/>
        <v>120</v>
      </c>
      <c r="I98" s="175" t="str">
        <f t="shared" si="381"/>
        <v>OK</v>
      </c>
      <c r="J98" s="181">
        <f t="shared" si="154"/>
        <v>87</v>
      </c>
      <c r="K98" s="119" t="str">
        <f t="shared" si="401"/>
        <v>TOTAL HELP NET</v>
      </c>
      <c r="L98" s="193"/>
      <c r="M98" s="194"/>
      <c r="N98" s="195">
        <f aca="true" t="shared" si="438" ref="N98:Z98">SUM(N96:N97)</f>
        <v>120</v>
      </c>
      <c r="O98" s="195">
        <f t="shared" si="438"/>
        <v>0</v>
      </c>
      <c r="P98" s="195">
        <f t="shared" si="438"/>
        <v>0</v>
      </c>
      <c r="Q98" s="195">
        <f t="shared" si="438"/>
        <v>0</v>
      </c>
      <c r="R98" s="195">
        <f t="shared" si="438"/>
        <v>0</v>
      </c>
      <c r="S98" s="195">
        <f t="shared" si="438"/>
        <v>0</v>
      </c>
      <c r="T98" s="195">
        <f t="shared" si="438"/>
        <v>0</v>
      </c>
      <c r="U98" s="195">
        <f t="shared" si="438"/>
        <v>0</v>
      </c>
      <c r="V98" s="195">
        <f t="shared" si="438"/>
        <v>0</v>
      </c>
      <c r="W98" s="195">
        <f t="shared" si="438"/>
        <v>0</v>
      </c>
      <c r="X98" s="195">
        <f t="shared" si="438"/>
        <v>120</v>
      </c>
      <c r="Y98" s="242">
        <f t="shared" si="438"/>
        <v>120</v>
      </c>
      <c r="Z98" s="243">
        <f t="shared" si="438"/>
        <v>0</v>
      </c>
      <c r="AA98" s="244"/>
      <c r="AB98" s="245">
        <f>SUM(AB96:AB97)</f>
        <v>120</v>
      </c>
      <c r="AD98" s="231"/>
      <c r="AE98" s="232">
        <f t="shared" si="383"/>
        <v>0</v>
      </c>
      <c r="AF98" s="231"/>
      <c r="AG98" s="232">
        <f t="shared" si="384"/>
        <v>120</v>
      </c>
      <c r="AI98" s="269">
        <f t="shared" si="432"/>
        <v>87</v>
      </c>
      <c r="AJ98" s="279" t="s">
        <v>160</v>
      </c>
      <c r="AK98" s="280"/>
      <c r="AL98" s="281"/>
      <c r="AM98" s="282"/>
      <c r="AN98" s="283"/>
      <c r="AO98" s="323"/>
      <c r="AP98" s="324"/>
      <c r="AQ98" s="325">
        <f aca="true" t="shared" si="439" ref="AQ98:AT98">SUM(AQ96:AQ97)</f>
        <v>120</v>
      </c>
      <c r="AR98" s="325">
        <f t="shared" si="433"/>
        <v>120</v>
      </c>
      <c r="AS98" s="325">
        <f t="shared" si="439"/>
        <v>0</v>
      </c>
      <c r="AT98" s="326">
        <f t="shared" si="439"/>
        <v>0</v>
      </c>
      <c r="AU98" s="327">
        <f aca="true" t="shared" si="440" ref="AU98:AU107">Z98</f>
        <v>0</v>
      </c>
      <c r="AV98" s="328">
        <f aca="true" t="shared" si="441" ref="AV98:AW101">Y98</f>
        <v>120</v>
      </c>
      <c r="AW98" s="336">
        <f t="shared" si="441"/>
        <v>0</v>
      </c>
      <c r="AX98" s="337">
        <f t="shared" si="435"/>
        <v>120</v>
      </c>
      <c r="AZ98" s="269">
        <f t="shared" si="404"/>
        <v>87</v>
      </c>
      <c r="BA98" s="291" t="str">
        <f t="shared" si="405"/>
        <v>TOTAL HELP NET</v>
      </c>
      <c r="BB98" s="292"/>
      <c r="BC98" s="292"/>
      <c r="BD98" s="292"/>
      <c r="BE98" s="293"/>
      <c r="BF98" s="293"/>
      <c r="BG98" s="323"/>
      <c r="BH98" s="324"/>
      <c r="BI98" s="327">
        <f t="shared" si="406"/>
        <v>0</v>
      </c>
      <c r="BJ98" s="339">
        <f t="shared" si="407"/>
        <v>0</v>
      </c>
    </row>
    <row r="99" spans="1:62" s="77" customFormat="1" ht="12" customHeight="1">
      <c r="A99" s="108">
        <f t="shared" si="399"/>
        <v>88</v>
      </c>
      <c r="B99" s="114" t="str">
        <f t="shared" si="399"/>
        <v>JASMINUM FARM</v>
      </c>
      <c r="C99" s="141" t="s">
        <v>161</v>
      </c>
      <c r="D99" s="141">
        <v>588</v>
      </c>
      <c r="E99" s="142">
        <v>42521</v>
      </c>
      <c r="F99" s="143"/>
      <c r="G99" s="144">
        <v>600</v>
      </c>
      <c r="H99" s="118">
        <f aca="true" t="shared" si="442" ref="H99:H103">F99+G99</f>
        <v>600</v>
      </c>
      <c r="I99" s="175" t="str">
        <f t="shared" si="381"/>
        <v>OK</v>
      </c>
      <c r="J99" s="181">
        <f t="shared" si="154"/>
        <v>88</v>
      </c>
      <c r="K99" s="127" t="str">
        <f t="shared" si="401"/>
        <v>JASMINUM FARM</v>
      </c>
      <c r="L99" s="359">
        <f aca="true" t="shared" si="443" ref="L99:L103">D99</f>
        <v>588</v>
      </c>
      <c r="M99" s="360">
        <f aca="true" t="shared" si="444" ref="M99:M103">IF(E99=0,"0",E99)</f>
        <v>42521</v>
      </c>
      <c r="N99" s="361">
        <f aca="true" t="shared" si="445" ref="N99:N103">H99</f>
        <v>600</v>
      </c>
      <c r="O99" s="362"/>
      <c r="P99" s="362"/>
      <c r="Q99" s="364">
        <f aca="true" t="shared" si="446" ref="Q99:Q103">IF(F99-O99-T99-AE99&gt;0,F99-O99-T99-AE99,0)</f>
        <v>0</v>
      </c>
      <c r="R99" s="364">
        <f aca="true" t="shared" si="447" ref="R99:R103">IF(G99-P99-U99-AG99&gt;0,G99-P99-U99-AG99,0)</f>
        <v>0</v>
      </c>
      <c r="S99" s="364">
        <f aca="true" t="shared" si="448" ref="S99:S103">Q99+R99</f>
        <v>0</v>
      </c>
      <c r="T99" s="362"/>
      <c r="U99" s="213"/>
      <c r="V99" s="365">
        <f aca="true" t="shared" si="449" ref="V99:V103">T99+U99</f>
        <v>0</v>
      </c>
      <c r="W99" s="365">
        <f aca="true" t="shared" si="450" ref="W99:W103">F99-O99-Q99-T99</f>
        <v>0</v>
      </c>
      <c r="X99" s="365">
        <f aca="true" t="shared" si="451" ref="X99:X103">G99-P99-R99-U99</f>
        <v>600</v>
      </c>
      <c r="Y99" s="367">
        <f aca="true" t="shared" si="452" ref="Y99:Y103">AB99-Z99</f>
        <v>600</v>
      </c>
      <c r="Z99" s="368"/>
      <c r="AA99" s="371"/>
      <c r="AB99" s="370">
        <f aca="true" t="shared" si="453" ref="AB99:AB103">W99+X99</f>
        <v>600</v>
      </c>
      <c r="AD99" s="231"/>
      <c r="AE99" s="232">
        <f t="shared" si="383"/>
        <v>0</v>
      </c>
      <c r="AF99" s="231"/>
      <c r="AG99" s="232">
        <f t="shared" si="384"/>
        <v>600</v>
      </c>
      <c r="AI99" s="269">
        <f t="shared" si="432"/>
        <v>88</v>
      </c>
      <c r="AJ99" s="290" t="s">
        <v>162</v>
      </c>
      <c r="AK99" s="266"/>
      <c r="AL99" s="266"/>
      <c r="AM99" s="267"/>
      <c r="AN99" s="287"/>
      <c r="AO99" s="177">
        <f aca="true" t="shared" si="454" ref="AO99:AO103">L99</f>
        <v>588</v>
      </c>
      <c r="AP99" s="178">
        <f aca="true" t="shared" si="455" ref="AP99:AP103">IF(M99=0,"0",M99)</f>
        <v>42521</v>
      </c>
      <c r="AQ99" s="179">
        <f aca="true" t="shared" si="456" ref="AQ99:AQ103">N99</f>
        <v>600</v>
      </c>
      <c r="AR99" s="208">
        <f t="shared" si="433"/>
        <v>600</v>
      </c>
      <c r="AS99" s="319">
        <f aca="true" t="shared" si="457" ref="AS99:AS103">V99</f>
        <v>0</v>
      </c>
      <c r="AT99" s="320">
        <f aca="true" t="shared" si="458" ref="AT99:AT103">O99+P99+S99</f>
        <v>0</v>
      </c>
      <c r="AU99" s="321">
        <f t="shared" si="440"/>
        <v>0</v>
      </c>
      <c r="AV99" s="322">
        <f t="shared" si="441"/>
        <v>600</v>
      </c>
      <c r="AW99" s="228">
        <f t="shared" si="441"/>
        <v>0</v>
      </c>
      <c r="AX99" s="230">
        <f t="shared" si="435"/>
        <v>600</v>
      </c>
      <c r="AZ99" s="269">
        <f t="shared" si="404"/>
        <v>88</v>
      </c>
      <c r="BA99" s="290" t="str">
        <f t="shared" si="405"/>
        <v>JASMINUM FARM</v>
      </c>
      <c r="BB99" s="266"/>
      <c r="BC99" s="266"/>
      <c r="BD99" s="266"/>
      <c r="BE99" s="267"/>
      <c r="BF99" s="287"/>
      <c r="BG99" s="177">
        <f aca="true" t="shared" si="459" ref="BG99:BG103">D99</f>
        <v>588</v>
      </c>
      <c r="BH99" s="178">
        <f aca="true" t="shared" si="460" ref="BH99:BH103">IF(E99=0,"0",E99)</f>
        <v>42521</v>
      </c>
      <c r="BI99" s="321">
        <f t="shared" si="406"/>
        <v>0</v>
      </c>
      <c r="BJ99" s="338">
        <f t="shared" si="407"/>
        <v>0</v>
      </c>
    </row>
    <row r="100" spans="1:62" s="77" customFormat="1" ht="12.75">
      <c r="A100" s="108">
        <f t="shared" si="399"/>
        <v>89</v>
      </c>
      <c r="B100" s="114" t="str">
        <f t="shared" si="399"/>
        <v>JASMINUM FARM</v>
      </c>
      <c r="C100" s="115"/>
      <c r="D100" s="115"/>
      <c r="E100" s="151"/>
      <c r="F100" s="117"/>
      <c r="G100" s="117"/>
      <c r="H100" s="118">
        <f t="shared" si="442"/>
        <v>0</v>
      </c>
      <c r="I100" s="175" t="str">
        <f t="shared" si="381"/>
        <v>OK</v>
      </c>
      <c r="J100" s="181">
        <f t="shared" si="154"/>
        <v>89</v>
      </c>
      <c r="K100" s="114" t="str">
        <f t="shared" si="401"/>
        <v>JASMINUM FARM</v>
      </c>
      <c r="L100" s="177">
        <f t="shared" si="443"/>
        <v>0</v>
      </c>
      <c r="M100" s="178" t="str">
        <f t="shared" si="444"/>
        <v>0</v>
      </c>
      <c r="N100" s="179">
        <f t="shared" si="445"/>
        <v>0</v>
      </c>
      <c r="O100" s="180"/>
      <c r="P100" s="180"/>
      <c r="Q100" s="205">
        <f t="shared" si="446"/>
        <v>0</v>
      </c>
      <c r="R100" s="205">
        <f t="shared" si="447"/>
        <v>0</v>
      </c>
      <c r="S100" s="205">
        <f t="shared" si="448"/>
        <v>0</v>
      </c>
      <c r="T100" s="180"/>
      <c r="U100" s="216"/>
      <c r="V100" s="208">
        <f t="shared" si="449"/>
        <v>0</v>
      </c>
      <c r="W100" s="208">
        <f t="shared" si="450"/>
        <v>0</v>
      </c>
      <c r="X100" s="208">
        <f t="shared" si="451"/>
        <v>0</v>
      </c>
      <c r="Y100" s="227">
        <f t="shared" si="452"/>
        <v>0</v>
      </c>
      <c r="Z100" s="228"/>
      <c r="AA100" s="241"/>
      <c r="AB100" s="230">
        <f t="shared" si="453"/>
        <v>0</v>
      </c>
      <c r="AD100" s="231"/>
      <c r="AE100" s="232">
        <f t="shared" si="383"/>
        <v>0</v>
      </c>
      <c r="AF100" s="231"/>
      <c r="AG100" s="232">
        <f t="shared" si="384"/>
        <v>0</v>
      </c>
      <c r="AI100" s="269">
        <f t="shared" si="432"/>
        <v>89</v>
      </c>
      <c r="AJ100" s="290" t="s">
        <v>162</v>
      </c>
      <c r="AK100" s="266"/>
      <c r="AL100" s="266"/>
      <c r="AM100" s="267"/>
      <c r="AN100" s="287"/>
      <c r="AO100" s="177">
        <f t="shared" si="454"/>
        <v>0</v>
      </c>
      <c r="AP100" s="178" t="str">
        <f t="shared" si="455"/>
        <v>0</v>
      </c>
      <c r="AQ100" s="179">
        <f t="shared" si="456"/>
        <v>0</v>
      </c>
      <c r="AR100" s="208">
        <f t="shared" si="433"/>
        <v>0</v>
      </c>
      <c r="AS100" s="319">
        <f t="shared" si="457"/>
        <v>0</v>
      </c>
      <c r="AT100" s="320">
        <f t="shared" si="458"/>
        <v>0</v>
      </c>
      <c r="AU100" s="321">
        <f t="shared" si="440"/>
        <v>0</v>
      </c>
      <c r="AV100" s="322">
        <f t="shared" si="441"/>
        <v>0</v>
      </c>
      <c r="AW100" s="228">
        <f t="shared" si="441"/>
        <v>0</v>
      </c>
      <c r="AX100" s="230">
        <f t="shared" si="435"/>
        <v>0</v>
      </c>
      <c r="AZ100" s="269">
        <f t="shared" si="404"/>
        <v>89</v>
      </c>
      <c r="BA100" s="290" t="str">
        <f t="shared" si="405"/>
        <v>JASMINUM FARM</v>
      </c>
      <c r="BB100" s="266"/>
      <c r="BC100" s="266"/>
      <c r="BD100" s="266"/>
      <c r="BE100" s="267"/>
      <c r="BF100" s="287"/>
      <c r="BG100" s="177">
        <f t="shared" si="459"/>
        <v>0</v>
      </c>
      <c r="BH100" s="178" t="str">
        <f t="shared" si="460"/>
        <v>0</v>
      </c>
      <c r="BI100" s="321">
        <f t="shared" si="406"/>
        <v>0</v>
      </c>
      <c r="BJ100" s="338">
        <f t="shared" si="407"/>
        <v>0</v>
      </c>
    </row>
    <row r="101" spans="1:62" s="78" customFormat="1" ht="13.5">
      <c r="A101" s="108">
        <f t="shared" si="399"/>
        <v>90</v>
      </c>
      <c r="B101" s="119" t="str">
        <f t="shared" si="399"/>
        <v>TOTAL JASMINUM FARM</v>
      </c>
      <c r="C101" s="120"/>
      <c r="D101" s="121"/>
      <c r="E101" s="122"/>
      <c r="F101" s="123">
        <f aca="true" t="shared" si="461" ref="F101:H101">SUM(F99:F100)</f>
        <v>0</v>
      </c>
      <c r="G101" s="124">
        <f t="shared" si="461"/>
        <v>600</v>
      </c>
      <c r="H101" s="125">
        <f t="shared" si="461"/>
        <v>600</v>
      </c>
      <c r="I101" s="175" t="str">
        <f t="shared" si="381"/>
        <v>OK</v>
      </c>
      <c r="J101" s="181">
        <f t="shared" si="154"/>
        <v>90</v>
      </c>
      <c r="K101" s="119" t="str">
        <f t="shared" si="401"/>
        <v>TOTAL JASMINUM FARM</v>
      </c>
      <c r="L101" s="193"/>
      <c r="M101" s="194"/>
      <c r="N101" s="195">
        <f aca="true" t="shared" si="462" ref="N101:Z101">SUM(N99:N100)</f>
        <v>600</v>
      </c>
      <c r="O101" s="195">
        <f t="shared" si="462"/>
        <v>0</v>
      </c>
      <c r="P101" s="195">
        <f t="shared" si="462"/>
        <v>0</v>
      </c>
      <c r="Q101" s="195">
        <f t="shared" si="462"/>
        <v>0</v>
      </c>
      <c r="R101" s="195">
        <f t="shared" si="462"/>
        <v>0</v>
      </c>
      <c r="S101" s="195">
        <f t="shared" si="462"/>
        <v>0</v>
      </c>
      <c r="T101" s="195">
        <f t="shared" si="462"/>
        <v>0</v>
      </c>
      <c r="U101" s="195">
        <f t="shared" si="462"/>
        <v>0</v>
      </c>
      <c r="V101" s="195">
        <f t="shared" si="462"/>
        <v>0</v>
      </c>
      <c r="W101" s="195">
        <f t="shared" si="462"/>
        <v>0</v>
      </c>
      <c r="X101" s="195">
        <f t="shared" si="462"/>
        <v>600</v>
      </c>
      <c r="Y101" s="242">
        <f t="shared" si="462"/>
        <v>600</v>
      </c>
      <c r="Z101" s="243">
        <f t="shared" si="462"/>
        <v>0</v>
      </c>
      <c r="AA101" s="244"/>
      <c r="AB101" s="245">
        <f>SUM(AB99:AB100)</f>
        <v>600</v>
      </c>
      <c r="AD101" s="231"/>
      <c r="AE101" s="232">
        <f t="shared" si="383"/>
        <v>0</v>
      </c>
      <c r="AF101" s="231"/>
      <c r="AG101" s="232">
        <f t="shared" si="384"/>
        <v>600</v>
      </c>
      <c r="AI101" s="269">
        <f t="shared" si="432"/>
        <v>90</v>
      </c>
      <c r="AJ101" s="291" t="s">
        <v>163</v>
      </c>
      <c r="AK101" s="292"/>
      <c r="AL101" s="292"/>
      <c r="AM101" s="293"/>
      <c r="AN101" s="293"/>
      <c r="AO101" s="323"/>
      <c r="AP101" s="324"/>
      <c r="AQ101" s="325">
        <f aca="true" t="shared" si="463" ref="AQ101:AT101">SUM(AQ99:AQ100)</f>
        <v>600</v>
      </c>
      <c r="AR101" s="325">
        <f t="shared" si="433"/>
        <v>600</v>
      </c>
      <c r="AS101" s="325">
        <f t="shared" si="463"/>
        <v>0</v>
      </c>
      <c r="AT101" s="326">
        <f t="shared" si="463"/>
        <v>0</v>
      </c>
      <c r="AU101" s="327">
        <f t="shared" si="440"/>
        <v>0</v>
      </c>
      <c r="AV101" s="328">
        <f t="shared" si="441"/>
        <v>600</v>
      </c>
      <c r="AW101" s="336">
        <f t="shared" si="441"/>
        <v>0</v>
      </c>
      <c r="AX101" s="337">
        <f t="shared" si="435"/>
        <v>600</v>
      </c>
      <c r="AZ101" s="269">
        <f t="shared" si="404"/>
        <v>90</v>
      </c>
      <c r="BA101" s="291" t="str">
        <f t="shared" si="405"/>
        <v>TOTAL JASMINUM FARM</v>
      </c>
      <c r="BB101" s="292"/>
      <c r="BC101" s="292"/>
      <c r="BD101" s="292"/>
      <c r="BE101" s="293"/>
      <c r="BF101" s="293"/>
      <c r="BG101" s="323"/>
      <c r="BH101" s="324"/>
      <c r="BI101" s="327">
        <f t="shared" si="406"/>
        <v>0</v>
      </c>
      <c r="BJ101" s="339">
        <f t="shared" si="407"/>
        <v>0</v>
      </c>
    </row>
    <row r="102" spans="1:63" s="78" customFormat="1" ht="12.75">
      <c r="A102" s="108">
        <f t="shared" si="399"/>
        <v>91</v>
      </c>
      <c r="B102" s="114" t="str">
        <f aca="true" t="shared" si="464" ref="B102:B107">AJ102</f>
        <v>LUANA FARM</v>
      </c>
      <c r="C102" s="141" t="s">
        <v>164</v>
      </c>
      <c r="D102" s="141">
        <v>320</v>
      </c>
      <c r="E102" s="142">
        <v>42521</v>
      </c>
      <c r="F102" s="143">
        <v>120</v>
      </c>
      <c r="G102" s="144"/>
      <c r="H102" s="118">
        <f t="shared" si="442"/>
        <v>120</v>
      </c>
      <c r="I102" s="175" t="str">
        <f t="shared" si="381"/>
        <v>OK</v>
      </c>
      <c r="J102" s="181">
        <f aca="true" t="shared" si="465" ref="J102:K104">AI102</f>
        <v>91</v>
      </c>
      <c r="K102" s="109" t="str">
        <f t="shared" si="465"/>
        <v>LUANA FARM</v>
      </c>
      <c r="L102" s="196">
        <f t="shared" si="443"/>
        <v>320</v>
      </c>
      <c r="M102" s="197">
        <f t="shared" si="444"/>
        <v>42521</v>
      </c>
      <c r="N102" s="198">
        <f t="shared" si="445"/>
        <v>120</v>
      </c>
      <c r="O102" s="189"/>
      <c r="P102" s="189"/>
      <c r="Q102" s="209">
        <f t="shared" si="446"/>
        <v>0</v>
      </c>
      <c r="R102" s="209">
        <f t="shared" si="447"/>
        <v>0</v>
      </c>
      <c r="S102" s="209">
        <f t="shared" si="448"/>
        <v>0</v>
      </c>
      <c r="T102" s="189"/>
      <c r="U102" s="218"/>
      <c r="V102" s="212">
        <f t="shared" si="449"/>
        <v>0</v>
      </c>
      <c r="W102" s="212">
        <f t="shared" si="450"/>
        <v>120</v>
      </c>
      <c r="X102" s="212">
        <f t="shared" si="451"/>
        <v>0</v>
      </c>
      <c r="Y102" s="237">
        <f t="shared" si="452"/>
        <v>120</v>
      </c>
      <c r="Z102" s="238"/>
      <c r="AA102" s="239"/>
      <c r="AB102" s="240">
        <f t="shared" si="453"/>
        <v>120</v>
      </c>
      <c r="AC102" s="77"/>
      <c r="AD102" s="231"/>
      <c r="AE102" s="232">
        <f t="shared" si="383"/>
        <v>120</v>
      </c>
      <c r="AF102" s="231"/>
      <c r="AG102" s="232">
        <f t="shared" si="384"/>
        <v>0</v>
      </c>
      <c r="AH102" s="77"/>
      <c r="AI102" s="269">
        <f t="shared" si="432"/>
        <v>91</v>
      </c>
      <c r="AJ102" s="289" t="s">
        <v>165</v>
      </c>
      <c r="AK102" s="285"/>
      <c r="AL102" s="286"/>
      <c r="AM102" s="278"/>
      <c r="AN102" s="287"/>
      <c r="AO102" s="177">
        <f t="shared" si="454"/>
        <v>320</v>
      </c>
      <c r="AP102" s="178">
        <f t="shared" si="455"/>
        <v>42521</v>
      </c>
      <c r="AQ102" s="179">
        <f t="shared" si="456"/>
        <v>120</v>
      </c>
      <c r="AR102" s="208">
        <f t="shared" si="433"/>
        <v>120</v>
      </c>
      <c r="AS102" s="319">
        <f t="shared" si="457"/>
        <v>0</v>
      </c>
      <c r="AT102" s="320">
        <f t="shared" si="458"/>
        <v>0</v>
      </c>
      <c r="AU102" s="321">
        <f t="shared" si="440"/>
        <v>0</v>
      </c>
      <c r="AV102" s="322">
        <f aca="true" t="shared" si="466" ref="AV102:AW104">Y102</f>
        <v>120</v>
      </c>
      <c r="AW102" s="228">
        <f t="shared" si="466"/>
        <v>0</v>
      </c>
      <c r="AX102" s="230">
        <f t="shared" si="435"/>
        <v>120</v>
      </c>
      <c r="AY102" s="77"/>
      <c r="AZ102" s="269">
        <f aca="true" t="shared" si="467" ref="AZ102:BA104">AI102</f>
        <v>91</v>
      </c>
      <c r="BA102" s="290" t="str">
        <f t="shared" si="467"/>
        <v>LUANA FARM</v>
      </c>
      <c r="BB102" s="266"/>
      <c r="BC102" s="266"/>
      <c r="BD102" s="266"/>
      <c r="BE102" s="267"/>
      <c r="BF102" s="287"/>
      <c r="BG102" s="177">
        <f t="shared" si="459"/>
        <v>320</v>
      </c>
      <c r="BH102" s="178">
        <f t="shared" si="460"/>
        <v>42521</v>
      </c>
      <c r="BI102" s="321">
        <f aca="true" t="shared" si="468" ref="BI102:BI107">BJ102</f>
        <v>0</v>
      </c>
      <c r="BJ102" s="338">
        <f aca="true" t="shared" si="469" ref="BJ102:BJ107">Z102</f>
        <v>0</v>
      </c>
      <c r="BK102" s="77"/>
    </row>
    <row r="103" spans="1:63" s="78" customFormat="1" ht="12.75">
      <c r="A103" s="108">
        <f t="shared" si="399"/>
        <v>92</v>
      </c>
      <c r="B103" s="114" t="str">
        <f t="shared" si="464"/>
        <v>LUANA FARM</v>
      </c>
      <c r="C103" s="340"/>
      <c r="D103" s="340"/>
      <c r="E103" s="341"/>
      <c r="F103" s="342"/>
      <c r="G103" s="342"/>
      <c r="H103" s="118">
        <f t="shared" si="442"/>
        <v>0</v>
      </c>
      <c r="I103" s="175" t="str">
        <f t="shared" si="381"/>
        <v>OK</v>
      </c>
      <c r="J103" s="181">
        <f t="shared" si="465"/>
        <v>92</v>
      </c>
      <c r="K103" s="114" t="str">
        <f t="shared" si="465"/>
        <v>LUANA FARM</v>
      </c>
      <c r="L103" s="177">
        <f t="shared" si="443"/>
        <v>0</v>
      </c>
      <c r="M103" s="178" t="str">
        <f t="shared" si="444"/>
        <v>0</v>
      </c>
      <c r="N103" s="179">
        <f t="shared" si="445"/>
        <v>0</v>
      </c>
      <c r="O103" s="180"/>
      <c r="P103" s="180"/>
      <c r="Q103" s="205">
        <f t="shared" si="446"/>
        <v>0</v>
      </c>
      <c r="R103" s="205">
        <f t="shared" si="447"/>
        <v>0</v>
      </c>
      <c r="S103" s="205">
        <f t="shared" si="448"/>
        <v>0</v>
      </c>
      <c r="T103" s="180"/>
      <c r="U103" s="216"/>
      <c r="V103" s="208">
        <f t="shared" si="449"/>
        <v>0</v>
      </c>
      <c r="W103" s="208">
        <f t="shared" si="450"/>
        <v>0</v>
      </c>
      <c r="X103" s="208">
        <f t="shared" si="451"/>
        <v>0</v>
      </c>
      <c r="Y103" s="227">
        <f t="shared" si="452"/>
        <v>0</v>
      </c>
      <c r="Z103" s="228"/>
      <c r="AA103" s="241"/>
      <c r="AB103" s="230">
        <f t="shared" si="453"/>
        <v>0</v>
      </c>
      <c r="AC103" s="77"/>
      <c r="AD103" s="231"/>
      <c r="AE103" s="232">
        <f t="shared" si="383"/>
        <v>0</v>
      </c>
      <c r="AF103" s="231"/>
      <c r="AG103" s="232">
        <f t="shared" si="384"/>
        <v>0</v>
      </c>
      <c r="AH103" s="77"/>
      <c r="AI103" s="269">
        <f t="shared" si="432"/>
        <v>92</v>
      </c>
      <c r="AJ103" s="289" t="s">
        <v>165</v>
      </c>
      <c r="AK103" s="285"/>
      <c r="AL103" s="286"/>
      <c r="AM103" s="278"/>
      <c r="AN103" s="287"/>
      <c r="AO103" s="177">
        <f t="shared" si="454"/>
        <v>0</v>
      </c>
      <c r="AP103" s="178" t="str">
        <f t="shared" si="455"/>
        <v>0</v>
      </c>
      <c r="AQ103" s="179">
        <f t="shared" si="456"/>
        <v>0</v>
      </c>
      <c r="AR103" s="208">
        <f t="shared" si="433"/>
        <v>0</v>
      </c>
      <c r="AS103" s="319">
        <f t="shared" si="457"/>
        <v>0</v>
      </c>
      <c r="AT103" s="320">
        <f t="shared" si="458"/>
        <v>0</v>
      </c>
      <c r="AU103" s="321">
        <f t="shared" si="440"/>
        <v>0</v>
      </c>
      <c r="AV103" s="322">
        <f t="shared" si="466"/>
        <v>0</v>
      </c>
      <c r="AW103" s="228">
        <f t="shared" si="466"/>
        <v>0</v>
      </c>
      <c r="AX103" s="230">
        <f t="shared" si="435"/>
        <v>0</v>
      </c>
      <c r="AY103" s="77"/>
      <c r="AZ103" s="269">
        <f t="shared" si="467"/>
        <v>92</v>
      </c>
      <c r="BA103" s="290" t="str">
        <f t="shared" si="467"/>
        <v>LUANA FARM</v>
      </c>
      <c r="BB103" s="266"/>
      <c r="BC103" s="266"/>
      <c r="BD103" s="266"/>
      <c r="BE103" s="267"/>
      <c r="BF103" s="287"/>
      <c r="BG103" s="177">
        <f t="shared" si="459"/>
        <v>0</v>
      </c>
      <c r="BH103" s="178" t="str">
        <f t="shared" si="460"/>
        <v>0</v>
      </c>
      <c r="BI103" s="321">
        <f t="shared" si="468"/>
        <v>0</v>
      </c>
      <c r="BJ103" s="338">
        <f t="shared" si="469"/>
        <v>0</v>
      </c>
      <c r="BK103" s="77"/>
    </row>
    <row r="104" spans="1:62" s="78" customFormat="1" ht="13.5">
      <c r="A104" s="108">
        <f t="shared" si="399"/>
        <v>93</v>
      </c>
      <c r="B104" s="119" t="str">
        <f t="shared" si="464"/>
        <v>TOTAL LUANA FARM</v>
      </c>
      <c r="C104" s="120"/>
      <c r="D104" s="121"/>
      <c r="E104" s="122"/>
      <c r="F104" s="123">
        <f aca="true" t="shared" si="470" ref="F104:H104">SUM(F102:F103)</f>
        <v>120</v>
      </c>
      <c r="G104" s="124">
        <f t="shared" si="470"/>
        <v>0</v>
      </c>
      <c r="H104" s="125">
        <f t="shared" si="470"/>
        <v>120</v>
      </c>
      <c r="I104" s="175" t="str">
        <f t="shared" si="381"/>
        <v>OK</v>
      </c>
      <c r="J104" s="181">
        <f t="shared" si="465"/>
        <v>93</v>
      </c>
      <c r="K104" s="119" t="str">
        <f t="shared" si="465"/>
        <v>TOTAL LUANA FARM</v>
      </c>
      <c r="L104" s="193"/>
      <c r="M104" s="194"/>
      <c r="N104" s="195">
        <f aca="true" t="shared" si="471" ref="N104:Z104">SUM(N102:N103)</f>
        <v>120</v>
      </c>
      <c r="O104" s="195">
        <f t="shared" si="471"/>
        <v>0</v>
      </c>
      <c r="P104" s="195">
        <f t="shared" si="471"/>
        <v>0</v>
      </c>
      <c r="Q104" s="195">
        <f t="shared" si="471"/>
        <v>0</v>
      </c>
      <c r="R104" s="195">
        <f t="shared" si="471"/>
        <v>0</v>
      </c>
      <c r="S104" s="195">
        <f t="shared" si="471"/>
        <v>0</v>
      </c>
      <c r="T104" s="195">
        <f t="shared" si="471"/>
        <v>0</v>
      </c>
      <c r="U104" s="195">
        <f t="shared" si="471"/>
        <v>0</v>
      </c>
      <c r="V104" s="195">
        <f t="shared" si="471"/>
        <v>0</v>
      </c>
      <c r="W104" s="195">
        <f t="shared" si="471"/>
        <v>120</v>
      </c>
      <c r="X104" s="195">
        <f t="shared" si="471"/>
        <v>0</v>
      </c>
      <c r="Y104" s="242">
        <f t="shared" si="471"/>
        <v>120</v>
      </c>
      <c r="Z104" s="243">
        <f t="shared" si="471"/>
        <v>0</v>
      </c>
      <c r="AA104" s="244"/>
      <c r="AB104" s="245">
        <f>SUM(AB102:AB103)</f>
        <v>120</v>
      </c>
      <c r="AD104" s="231"/>
      <c r="AE104" s="232">
        <f t="shared" si="383"/>
        <v>120</v>
      </c>
      <c r="AF104" s="231"/>
      <c r="AG104" s="232">
        <f t="shared" si="384"/>
        <v>0</v>
      </c>
      <c r="AI104" s="269">
        <f t="shared" si="432"/>
        <v>93</v>
      </c>
      <c r="AJ104" s="279" t="s">
        <v>166</v>
      </c>
      <c r="AK104" s="280"/>
      <c r="AL104" s="281"/>
      <c r="AM104" s="282"/>
      <c r="AN104" s="283"/>
      <c r="AO104" s="323"/>
      <c r="AP104" s="324"/>
      <c r="AQ104" s="325">
        <f aca="true" t="shared" si="472" ref="AQ104:AT104">SUM(AQ102:AQ103)</f>
        <v>120</v>
      </c>
      <c r="AR104" s="325">
        <f t="shared" si="433"/>
        <v>120</v>
      </c>
      <c r="AS104" s="325">
        <f t="shared" si="472"/>
        <v>0</v>
      </c>
      <c r="AT104" s="326">
        <f t="shared" si="472"/>
        <v>0</v>
      </c>
      <c r="AU104" s="327">
        <f t="shared" si="440"/>
        <v>0</v>
      </c>
      <c r="AV104" s="328">
        <f t="shared" si="466"/>
        <v>120</v>
      </c>
      <c r="AW104" s="336">
        <f t="shared" si="466"/>
        <v>0</v>
      </c>
      <c r="AX104" s="337">
        <f t="shared" si="435"/>
        <v>120</v>
      </c>
      <c r="AZ104" s="269">
        <f t="shared" si="467"/>
        <v>93</v>
      </c>
      <c r="BA104" s="291" t="str">
        <f t="shared" si="467"/>
        <v>TOTAL LUANA FARM</v>
      </c>
      <c r="BB104" s="292"/>
      <c r="BC104" s="292"/>
      <c r="BD104" s="292"/>
      <c r="BE104" s="293"/>
      <c r="BF104" s="293"/>
      <c r="BG104" s="323"/>
      <c r="BH104" s="324"/>
      <c r="BI104" s="327">
        <f t="shared" si="468"/>
        <v>0</v>
      </c>
      <c r="BJ104" s="339">
        <f t="shared" si="469"/>
        <v>0</v>
      </c>
    </row>
    <row r="105" spans="1:62" s="77" customFormat="1" ht="12.75">
      <c r="A105" s="108">
        <f t="shared" si="399"/>
        <v>94</v>
      </c>
      <c r="B105" s="127" t="str">
        <f t="shared" si="464"/>
        <v>LUMILEVA FARM OCNA</v>
      </c>
      <c r="C105" s="115" t="s">
        <v>167</v>
      </c>
      <c r="D105" s="115">
        <v>332</v>
      </c>
      <c r="E105" s="116">
        <v>42521</v>
      </c>
      <c r="F105" s="117"/>
      <c r="G105" s="117">
        <v>150</v>
      </c>
      <c r="H105" s="352">
        <f aca="true" t="shared" si="473" ref="H105:H109">F105+G105</f>
        <v>150</v>
      </c>
      <c r="I105" s="175" t="str">
        <f t="shared" si="381"/>
        <v>OK</v>
      </c>
      <c r="J105" s="181">
        <f t="shared" si="154"/>
        <v>94</v>
      </c>
      <c r="K105" s="109" t="str">
        <f aca="true" t="shared" si="474" ref="K105:K107">AJ105</f>
        <v>LUMILEVA FARM OCNA</v>
      </c>
      <c r="L105" s="196">
        <f aca="true" t="shared" si="475" ref="L105:L109">D105</f>
        <v>332</v>
      </c>
      <c r="M105" s="197">
        <f aca="true" t="shared" si="476" ref="M105:M109">IF(E105=0,"0",E105)</f>
        <v>42521</v>
      </c>
      <c r="N105" s="198">
        <f aca="true" t="shared" si="477" ref="N105:N109">H105</f>
        <v>150</v>
      </c>
      <c r="O105" s="189"/>
      <c r="P105" s="189"/>
      <c r="Q105" s="209">
        <f aca="true" t="shared" si="478" ref="Q105:Q109">IF(F105-O105-T105-AE105&gt;0,F105-O105-T105-AE105,0)</f>
        <v>0</v>
      </c>
      <c r="R105" s="209">
        <f aca="true" t="shared" si="479" ref="R105:R109">IF(G105-P105-U105-AG105&gt;0,G105-P105-U105-AG105,0)</f>
        <v>0</v>
      </c>
      <c r="S105" s="209">
        <f aca="true" t="shared" si="480" ref="S105:S109">Q105+R105</f>
        <v>0</v>
      </c>
      <c r="T105" s="189"/>
      <c r="U105" s="215"/>
      <c r="V105" s="212">
        <f aca="true" t="shared" si="481" ref="V105:V109">T105+U105</f>
        <v>0</v>
      </c>
      <c r="W105" s="212">
        <f aca="true" t="shared" si="482" ref="W105:W109">F105-O105-Q105-T105</f>
        <v>0</v>
      </c>
      <c r="X105" s="212">
        <f aca="true" t="shared" si="483" ref="X105:X109">G105-P105-R105-U105</f>
        <v>150</v>
      </c>
      <c r="Y105" s="237">
        <f aca="true" t="shared" si="484" ref="Y105:Y109">AB105-Z105</f>
        <v>150</v>
      </c>
      <c r="Z105" s="238"/>
      <c r="AA105" s="239"/>
      <c r="AB105" s="240">
        <f aca="true" t="shared" si="485" ref="AB105:AB109">W105+X105</f>
        <v>150</v>
      </c>
      <c r="AD105" s="231"/>
      <c r="AE105" s="232">
        <f t="shared" si="383"/>
        <v>0</v>
      </c>
      <c r="AF105" s="231"/>
      <c r="AG105" s="232">
        <f t="shared" si="384"/>
        <v>150</v>
      </c>
      <c r="AI105" s="269">
        <f t="shared" si="432"/>
        <v>94</v>
      </c>
      <c r="AJ105" s="289" t="s">
        <v>168</v>
      </c>
      <c r="AK105" s="285"/>
      <c r="AL105" s="380"/>
      <c r="AM105" s="381"/>
      <c r="AN105" s="287"/>
      <c r="AO105" s="196">
        <f aca="true" t="shared" si="486" ref="AO105:AO109">L105</f>
        <v>332</v>
      </c>
      <c r="AP105" s="197">
        <f aca="true" t="shared" si="487" ref="AP105:AP109">IF(M105=0,"0",M105)</f>
        <v>42521</v>
      </c>
      <c r="AQ105" s="198">
        <f aca="true" t="shared" si="488" ref="AQ105:AQ109">N105</f>
        <v>150</v>
      </c>
      <c r="AR105" s="212">
        <f t="shared" si="433"/>
        <v>150</v>
      </c>
      <c r="AS105" s="398">
        <f aca="true" t="shared" si="489" ref="AS105:AS109">V105</f>
        <v>0</v>
      </c>
      <c r="AT105" s="399">
        <f aca="true" t="shared" si="490" ref="AT105:AT109">O105+P105+S105</f>
        <v>0</v>
      </c>
      <c r="AU105" s="400">
        <f t="shared" si="440"/>
        <v>0</v>
      </c>
      <c r="AV105" s="401">
        <f aca="true" t="shared" si="491" ref="AV105:AW107">Y105</f>
        <v>150</v>
      </c>
      <c r="AW105" s="238">
        <f t="shared" si="491"/>
        <v>0</v>
      </c>
      <c r="AX105" s="240">
        <f t="shared" si="435"/>
        <v>150</v>
      </c>
      <c r="AZ105" s="269">
        <f t="shared" si="404"/>
        <v>94</v>
      </c>
      <c r="BA105" s="284" t="str">
        <f t="shared" si="405"/>
        <v>LUMILEVA FARM OCNA</v>
      </c>
      <c r="BB105" s="285"/>
      <c r="BC105" s="285"/>
      <c r="BD105" s="380"/>
      <c r="BE105" s="381"/>
      <c r="BF105" s="287"/>
      <c r="BG105" s="196"/>
      <c r="BH105" s="197">
        <f aca="true" t="shared" si="492" ref="BH105:BH109">IF(E105=0,"0",E105)</f>
        <v>42521</v>
      </c>
      <c r="BI105" s="400">
        <f t="shared" si="468"/>
        <v>0</v>
      </c>
      <c r="BJ105" s="409">
        <f t="shared" si="469"/>
        <v>0</v>
      </c>
    </row>
    <row r="106" spans="1:62" s="77" customFormat="1" ht="12.75">
      <c r="A106" s="108">
        <f t="shared" si="399"/>
        <v>95</v>
      </c>
      <c r="B106" s="114" t="str">
        <f t="shared" si="464"/>
        <v>LUMILEVA FARM RONA</v>
      </c>
      <c r="C106" s="115"/>
      <c r="D106" s="115"/>
      <c r="E106" s="116"/>
      <c r="F106" s="117"/>
      <c r="G106" s="117"/>
      <c r="H106" s="118">
        <f t="shared" si="473"/>
        <v>0</v>
      </c>
      <c r="I106" s="175" t="str">
        <f t="shared" si="381"/>
        <v>OK</v>
      </c>
      <c r="J106" s="181">
        <f t="shared" si="154"/>
        <v>95</v>
      </c>
      <c r="K106" s="114" t="str">
        <f t="shared" si="474"/>
        <v>LUMILEVA FARM RONA</v>
      </c>
      <c r="L106" s="177">
        <f t="shared" si="475"/>
        <v>0</v>
      </c>
      <c r="M106" s="178" t="str">
        <f t="shared" si="476"/>
        <v>0</v>
      </c>
      <c r="N106" s="179">
        <f t="shared" si="477"/>
        <v>0</v>
      </c>
      <c r="O106" s="180"/>
      <c r="P106" s="180"/>
      <c r="Q106" s="205">
        <f t="shared" si="478"/>
        <v>0</v>
      </c>
      <c r="R106" s="205">
        <f t="shared" si="479"/>
        <v>0</v>
      </c>
      <c r="S106" s="205">
        <f t="shared" si="480"/>
        <v>0</v>
      </c>
      <c r="T106" s="180"/>
      <c r="U106" s="216"/>
      <c r="V106" s="208">
        <f t="shared" si="481"/>
        <v>0</v>
      </c>
      <c r="W106" s="208">
        <f t="shared" si="482"/>
        <v>0</v>
      </c>
      <c r="X106" s="208">
        <f t="shared" si="483"/>
        <v>0</v>
      </c>
      <c r="Y106" s="227">
        <f t="shared" si="484"/>
        <v>0</v>
      </c>
      <c r="Z106" s="228"/>
      <c r="AA106" s="241"/>
      <c r="AB106" s="230">
        <f t="shared" si="485"/>
        <v>0</v>
      </c>
      <c r="AD106" s="231"/>
      <c r="AE106" s="232">
        <f t="shared" si="383"/>
        <v>0</v>
      </c>
      <c r="AF106" s="231"/>
      <c r="AG106" s="232">
        <f t="shared" si="384"/>
        <v>0</v>
      </c>
      <c r="AI106" s="269">
        <f t="shared" si="432"/>
        <v>95</v>
      </c>
      <c r="AJ106" s="289" t="s">
        <v>169</v>
      </c>
      <c r="AK106" s="285"/>
      <c r="AL106" s="380"/>
      <c r="AM106" s="381"/>
      <c r="AN106" s="287"/>
      <c r="AO106" s="177">
        <f t="shared" si="486"/>
        <v>0</v>
      </c>
      <c r="AP106" s="178" t="str">
        <f t="shared" si="487"/>
        <v>0</v>
      </c>
      <c r="AQ106" s="179">
        <f t="shared" si="488"/>
        <v>0</v>
      </c>
      <c r="AR106" s="208">
        <f t="shared" si="433"/>
        <v>0</v>
      </c>
      <c r="AS106" s="319">
        <f t="shared" si="489"/>
        <v>0</v>
      </c>
      <c r="AT106" s="320">
        <f t="shared" si="490"/>
        <v>0</v>
      </c>
      <c r="AU106" s="321">
        <f t="shared" si="440"/>
        <v>0</v>
      </c>
      <c r="AV106" s="322">
        <f t="shared" si="491"/>
        <v>0</v>
      </c>
      <c r="AW106" s="228">
        <f t="shared" si="491"/>
        <v>0</v>
      </c>
      <c r="AX106" s="230">
        <f t="shared" si="435"/>
        <v>0</v>
      </c>
      <c r="AZ106" s="269">
        <f t="shared" si="404"/>
        <v>95</v>
      </c>
      <c r="BA106" s="284" t="str">
        <f t="shared" si="405"/>
        <v>LUMILEVA FARM RONA</v>
      </c>
      <c r="BB106" s="285"/>
      <c r="BC106" s="285"/>
      <c r="BD106" s="380"/>
      <c r="BE106" s="381"/>
      <c r="BF106" s="287"/>
      <c r="BG106" s="177">
        <f>D106</f>
        <v>0</v>
      </c>
      <c r="BH106" s="178" t="str">
        <f t="shared" si="492"/>
        <v>0</v>
      </c>
      <c r="BI106" s="321">
        <f t="shared" si="468"/>
        <v>0</v>
      </c>
      <c r="BJ106" s="338">
        <f t="shared" si="469"/>
        <v>0</v>
      </c>
    </row>
    <row r="107" spans="1:62" s="78" customFormat="1" ht="13.5">
      <c r="A107" s="108">
        <f t="shared" si="399"/>
        <v>96</v>
      </c>
      <c r="B107" s="119" t="str">
        <f t="shared" si="464"/>
        <v>TOTAL LUMILEVA FARM</v>
      </c>
      <c r="C107" s="120"/>
      <c r="D107" s="121"/>
      <c r="E107" s="122"/>
      <c r="F107" s="123">
        <f aca="true" t="shared" si="493" ref="F107:H107">SUM(F105:F106)</f>
        <v>0</v>
      </c>
      <c r="G107" s="124">
        <f t="shared" si="493"/>
        <v>150</v>
      </c>
      <c r="H107" s="125">
        <f t="shared" si="493"/>
        <v>150</v>
      </c>
      <c r="I107" s="175" t="str">
        <f t="shared" si="381"/>
        <v>OK</v>
      </c>
      <c r="J107" s="181">
        <f t="shared" si="154"/>
        <v>96</v>
      </c>
      <c r="K107" s="119" t="str">
        <f t="shared" si="474"/>
        <v>TOTAL LUMILEVA FARM</v>
      </c>
      <c r="L107" s="193"/>
      <c r="M107" s="194"/>
      <c r="N107" s="195">
        <f aca="true" t="shared" si="494" ref="N107:Z107">SUM(N105:N106)</f>
        <v>150</v>
      </c>
      <c r="O107" s="195">
        <f t="shared" si="494"/>
        <v>0</v>
      </c>
      <c r="P107" s="195">
        <f t="shared" si="494"/>
        <v>0</v>
      </c>
      <c r="Q107" s="195">
        <f t="shared" si="494"/>
        <v>0</v>
      </c>
      <c r="R107" s="195">
        <f t="shared" si="494"/>
        <v>0</v>
      </c>
      <c r="S107" s="195">
        <f t="shared" si="494"/>
        <v>0</v>
      </c>
      <c r="T107" s="195">
        <f t="shared" si="494"/>
        <v>0</v>
      </c>
      <c r="U107" s="195">
        <f t="shared" si="494"/>
        <v>0</v>
      </c>
      <c r="V107" s="195">
        <f t="shared" si="494"/>
        <v>0</v>
      </c>
      <c r="W107" s="195">
        <f t="shared" si="494"/>
        <v>0</v>
      </c>
      <c r="X107" s="195">
        <f t="shared" si="494"/>
        <v>150</v>
      </c>
      <c r="Y107" s="242">
        <f t="shared" si="494"/>
        <v>150</v>
      </c>
      <c r="Z107" s="243">
        <f t="shared" si="494"/>
        <v>0</v>
      </c>
      <c r="AA107" s="244"/>
      <c r="AB107" s="245">
        <f>SUM(AB105:AB106)</f>
        <v>150</v>
      </c>
      <c r="AD107" s="231"/>
      <c r="AE107" s="232">
        <f t="shared" si="383"/>
        <v>0</v>
      </c>
      <c r="AF107" s="231"/>
      <c r="AG107" s="232">
        <f t="shared" si="384"/>
        <v>150</v>
      </c>
      <c r="AI107" s="269">
        <f t="shared" si="432"/>
        <v>96</v>
      </c>
      <c r="AJ107" s="279" t="s">
        <v>170</v>
      </c>
      <c r="AK107" s="280"/>
      <c r="AL107" s="281"/>
      <c r="AM107" s="282"/>
      <c r="AN107" s="283"/>
      <c r="AO107" s="323"/>
      <c r="AP107" s="324"/>
      <c r="AQ107" s="325">
        <f aca="true" t="shared" si="495" ref="AQ107:AT107">SUM(AQ105:AQ106)</f>
        <v>150</v>
      </c>
      <c r="AR107" s="325">
        <f t="shared" si="433"/>
        <v>150</v>
      </c>
      <c r="AS107" s="325">
        <f t="shared" si="495"/>
        <v>0</v>
      </c>
      <c r="AT107" s="326">
        <f t="shared" si="495"/>
        <v>0</v>
      </c>
      <c r="AU107" s="327">
        <f t="shared" si="440"/>
        <v>0</v>
      </c>
      <c r="AV107" s="328">
        <f t="shared" si="491"/>
        <v>150</v>
      </c>
      <c r="AW107" s="336">
        <f t="shared" si="491"/>
        <v>0</v>
      </c>
      <c r="AX107" s="337">
        <f t="shared" si="435"/>
        <v>150</v>
      </c>
      <c r="AZ107" s="269">
        <f t="shared" si="404"/>
        <v>96</v>
      </c>
      <c r="BA107" s="406" t="str">
        <f t="shared" si="405"/>
        <v>TOTAL LUMILEVA FARM</v>
      </c>
      <c r="BB107" s="280"/>
      <c r="BC107" s="280"/>
      <c r="BD107" s="281"/>
      <c r="BE107" s="282"/>
      <c r="BF107" s="283"/>
      <c r="BG107" s="323"/>
      <c r="BH107" s="324"/>
      <c r="BI107" s="327">
        <f t="shared" si="468"/>
        <v>0</v>
      </c>
      <c r="BJ107" s="339">
        <f t="shared" si="469"/>
        <v>0</v>
      </c>
    </row>
    <row r="108" spans="1:62" s="77" customFormat="1" ht="12.75">
      <c r="A108" s="108">
        <f>AI108</f>
        <v>97</v>
      </c>
      <c r="B108" s="114" t="str">
        <f aca="true" t="shared" si="496" ref="A108:B122">AJ108</f>
        <v>MADFARM 1</v>
      </c>
      <c r="C108" s="147" t="s">
        <v>171</v>
      </c>
      <c r="D108" s="147">
        <v>1304</v>
      </c>
      <c r="E108" s="148">
        <v>42521</v>
      </c>
      <c r="F108" s="149"/>
      <c r="G108" s="150">
        <v>120</v>
      </c>
      <c r="H108" s="343">
        <f t="shared" si="473"/>
        <v>120</v>
      </c>
      <c r="I108" s="175" t="str">
        <f t="shared" si="381"/>
        <v>OK</v>
      </c>
      <c r="J108" s="181">
        <f t="shared" si="154"/>
        <v>97</v>
      </c>
      <c r="K108" s="114" t="str">
        <f aca="true" t="shared" si="497" ref="K108:K122">AJ108</f>
        <v>MADFARM 1</v>
      </c>
      <c r="L108" s="177">
        <f t="shared" si="475"/>
        <v>1304</v>
      </c>
      <c r="M108" s="178">
        <f t="shared" si="476"/>
        <v>42521</v>
      </c>
      <c r="N108" s="179">
        <f t="shared" si="477"/>
        <v>120</v>
      </c>
      <c r="O108" s="180"/>
      <c r="P108" s="180"/>
      <c r="Q108" s="205">
        <f t="shared" si="478"/>
        <v>0</v>
      </c>
      <c r="R108" s="205">
        <f t="shared" si="479"/>
        <v>0</v>
      </c>
      <c r="S108" s="205">
        <f t="shared" si="480"/>
        <v>0</v>
      </c>
      <c r="T108" s="180"/>
      <c r="U108" s="215"/>
      <c r="V108" s="208">
        <f t="shared" si="481"/>
        <v>0</v>
      </c>
      <c r="W108" s="208">
        <f t="shared" si="482"/>
        <v>0</v>
      </c>
      <c r="X108" s="208">
        <f t="shared" si="483"/>
        <v>120</v>
      </c>
      <c r="Y108" s="227">
        <f t="shared" si="484"/>
        <v>120</v>
      </c>
      <c r="Z108" s="228"/>
      <c r="AA108" s="241"/>
      <c r="AB108" s="230">
        <f t="shared" si="485"/>
        <v>120</v>
      </c>
      <c r="AD108" s="231"/>
      <c r="AE108" s="232">
        <f t="shared" si="383"/>
        <v>0</v>
      </c>
      <c r="AF108" s="231"/>
      <c r="AG108" s="232">
        <f t="shared" si="384"/>
        <v>120</v>
      </c>
      <c r="AI108" s="269">
        <f t="shared" si="432"/>
        <v>97</v>
      </c>
      <c r="AJ108" s="289" t="s">
        <v>172</v>
      </c>
      <c r="AK108" s="285"/>
      <c r="AL108" s="286"/>
      <c r="AM108" s="278"/>
      <c r="AN108" s="287"/>
      <c r="AO108" s="177">
        <f t="shared" si="486"/>
        <v>1304</v>
      </c>
      <c r="AP108" s="178">
        <f t="shared" si="487"/>
        <v>42521</v>
      </c>
      <c r="AQ108" s="179">
        <f t="shared" si="488"/>
        <v>120</v>
      </c>
      <c r="AR108" s="208">
        <f t="shared" si="433"/>
        <v>120</v>
      </c>
      <c r="AS108" s="319">
        <f t="shared" si="489"/>
        <v>0</v>
      </c>
      <c r="AT108" s="320">
        <f t="shared" si="490"/>
        <v>0</v>
      </c>
      <c r="AU108" s="321">
        <f aca="true" t="shared" si="498" ref="AU108:AU119">Z108</f>
        <v>0</v>
      </c>
      <c r="AV108" s="322">
        <f aca="true" t="shared" si="499" ref="AV108:AW119">Y108</f>
        <v>120</v>
      </c>
      <c r="AW108" s="228">
        <f t="shared" si="499"/>
        <v>0</v>
      </c>
      <c r="AX108" s="230">
        <f t="shared" si="435"/>
        <v>120</v>
      </c>
      <c r="AZ108" s="269">
        <f t="shared" si="404"/>
        <v>97</v>
      </c>
      <c r="BA108" s="284" t="str">
        <f aca="true" t="shared" si="500" ref="BA108:BA122">AJ108</f>
        <v>MADFARM 1</v>
      </c>
      <c r="BB108" s="285"/>
      <c r="BC108" s="285"/>
      <c r="BD108" s="286"/>
      <c r="BE108" s="278"/>
      <c r="BF108" s="287"/>
      <c r="BG108" s="177"/>
      <c r="BH108" s="178">
        <f t="shared" si="492"/>
        <v>42521</v>
      </c>
      <c r="BI108" s="321">
        <f aca="true" t="shared" si="501" ref="BI108:BI126">BJ108</f>
        <v>0</v>
      </c>
      <c r="BJ108" s="338">
        <f aca="true" t="shared" si="502" ref="BJ108:BJ119">Z108</f>
        <v>0</v>
      </c>
    </row>
    <row r="109" spans="1:62" s="77" customFormat="1" ht="12.75">
      <c r="A109" s="108">
        <f t="shared" si="496"/>
        <v>98</v>
      </c>
      <c r="B109" s="114" t="str">
        <f t="shared" si="496"/>
        <v>MADFARM 2</v>
      </c>
      <c r="C109" s="133"/>
      <c r="D109" s="133"/>
      <c r="E109" s="134"/>
      <c r="F109" s="136"/>
      <c r="G109" s="136"/>
      <c r="H109" s="344">
        <f t="shared" si="473"/>
        <v>0</v>
      </c>
      <c r="I109" s="175" t="str">
        <f t="shared" si="381"/>
        <v>OK</v>
      </c>
      <c r="J109" s="181">
        <f t="shared" si="154"/>
        <v>98</v>
      </c>
      <c r="K109" s="114" t="str">
        <f t="shared" si="497"/>
        <v>MADFARM 2</v>
      </c>
      <c r="L109" s="177">
        <f t="shared" si="475"/>
        <v>0</v>
      </c>
      <c r="M109" s="178" t="str">
        <f t="shared" si="476"/>
        <v>0</v>
      </c>
      <c r="N109" s="179">
        <f t="shared" si="477"/>
        <v>0</v>
      </c>
      <c r="O109" s="180"/>
      <c r="P109" s="180"/>
      <c r="Q109" s="205">
        <f t="shared" si="478"/>
        <v>0</v>
      </c>
      <c r="R109" s="205">
        <f t="shared" si="479"/>
        <v>0</v>
      </c>
      <c r="S109" s="205">
        <f t="shared" si="480"/>
        <v>0</v>
      </c>
      <c r="T109" s="180"/>
      <c r="U109" s="214"/>
      <c r="V109" s="208">
        <f t="shared" si="481"/>
        <v>0</v>
      </c>
      <c r="W109" s="208">
        <f t="shared" si="482"/>
        <v>0</v>
      </c>
      <c r="X109" s="208">
        <f t="shared" si="483"/>
        <v>0</v>
      </c>
      <c r="Y109" s="227">
        <f t="shared" si="484"/>
        <v>0</v>
      </c>
      <c r="Z109" s="228"/>
      <c r="AA109" s="241"/>
      <c r="AB109" s="230">
        <f t="shared" si="485"/>
        <v>0</v>
      </c>
      <c r="AD109" s="231"/>
      <c r="AE109" s="232">
        <f t="shared" si="383"/>
        <v>0</v>
      </c>
      <c r="AF109" s="231"/>
      <c r="AG109" s="232">
        <f t="shared" si="384"/>
        <v>0</v>
      </c>
      <c r="AI109" s="269">
        <f t="shared" si="432"/>
        <v>98</v>
      </c>
      <c r="AJ109" s="289" t="s">
        <v>173</v>
      </c>
      <c r="AK109" s="285"/>
      <c r="AL109" s="286"/>
      <c r="AM109" s="278"/>
      <c r="AN109" s="287"/>
      <c r="AO109" s="177">
        <f t="shared" si="486"/>
        <v>0</v>
      </c>
      <c r="AP109" s="178" t="str">
        <f t="shared" si="487"/>
        <v>0</v>
      </c>
      <c r="AQ109" s="179">
        <f t="shared" si="488"/>
        <v>0</v>
      </c>
      <c r="AR109" s="208">
        <f t="shared" si="433"/>
        <v>0</v>
      </c>
      <c r="AS109" s="319">
        <f t="shared" si="489"/>
        <v>0</v>
      </c>
      <c r="AT109" s="320">
        <f t="shared" si="490"/>
        <v>0</v>
      </c>
      <c r="AU109" s="321">
        <f t="shared" si="498"/>
        <v>0</v>
      </c>
      <c r="AV109" s="322">
        <f t="shared" si="499"/>
        <v>0</v>
      </c>
      <c r="AW109" s="228">
        <f t="shared" si="499"/>
        <v>0</v>
      </c>
      <c r="AX109" s="230">
        <f t="shared" si="435"/>
        <v>0</v>
      </c>
      <c r="AZ109" s="269">
        <f t="shared" si="404"/>
        <v>98</v>
      </c>
      <c r="BA109" s="284" t="str">
        <f t="shared" si="500"/>
        <v>MADFARM 2</v>
      </c>
      <c r="BB109" s="285"/>
      <c r="BC109" s="285"/>
      <c r="BD109" s="286"/>
      <c r="BE109" s="278"/>
      <c r="BF109" s="287"/>
      <c r="BG109" s="177">
        <f>D109</f>
        <v>0</v>
      </c>
      <c r="BH109" s="178" t="str">
        <f t="shared" si="492"/>
        <v>0</v>
      </c>
      <c r="BI109" s="321">
        <f t="shared" si="501"/>
        <v>0</v>
      </c>
      <c r="BJ109" s="338">
        <f t="shared" si="502"/>
        <v>0</v>
      </c>
    </row>
    <row r="110" spans="1:62" s="78" customFormat="1" ht="13.5">
      <c r="A110" s="108">
        <f t="shared" si="496"/>
        <v>99</v>
      </c>
      <c r="B110" s="119" t="str">
        <f t="shared" si="496"/>
        <v>TOTAL MADFARM</v>
      </c>
      <c r="C110" s="353"/>
      <c r="D110" s="353"/>
      <c r="E110" s="354"/>
      <c r="F110" s="355">
        <f aca="true" t="shared" si="503" ref="F110:H110">SUM(F108:F109)</f>
        <v>0</v>
      </c>
      <c r="G110" s="356">
        <f t="shared" si="503"/>
        <v>120</v>
      </c>
      <c r="H110" s="349">
        <f t="shared" si="503"/>
        <v>120</v>
      </c>
      <c r="I110" s="175" t="str">
        <f t="shared" si="381"/>
        <v>OK</v>
      </c>
      <c r="J110" s="181">
        <f aca="true" t="shared" si="504" ref="J110:J122">AI110</f>
        <v>99</v>
      </c>
      <c r="K110" s="119" t="str">
        <f t="shared" si="497"/>
        <v>TOTAL MADFARM</v>
      </c>
      <c r="L110" s="193"/>
      <c r="M110" s="194"/>
      <c r="N110" s="363">
        <f aca="true" t="shared" si="505" ref="N110:T110">SUM(N108:N109)</f>
        <v>120</v>
      </c>
      <c r="O110" s="195">
        <f t="shared" si="505"/>
        <v>0</v>
      </c>
      <c r="P110" s="195">
        <f t="shared" si="505"/>
        <v>0</v>
      </c>
      <c r="Q110" s="195">
        <f t="shared" si="505"/>
        <v>0</v>
      </c>
      <c r="R110" s="195">
        <f t="shared" si="505"/>
        <v>0</v>
      </c>
      <c r="S110" s="195">
        <f t="shared" si="505"/>
        <v>0</v>
      </c>
      <c r="T110" s="195">
        <f t="shared" si="505"/>
        <v>0</v>
      </c>
      <c r="U110" s="366">
        <f aca="true" t="shared" si="506" ref="U110:Z110">SUM(U108:U109)</f>
        <v>0</v>
      </c>
      <c r="V110" s="195">
        <f t="shared" si="506"/>
        <v>0</v>
      </c>
      <c r="W110" s="195">
        <f t="shared" si="506"/>
        <v>0</v>
      </c>
      <c r="X110" s="195">
        <f t="shared" si="506"/>
        <v>120</v>
      </c>
      <c r="Y110" s="242">
        <f t="shared" si="506"/>
        <v>120</v>
      </c>
      <c r="Z110" s="243">
        <f t="shared" si="506"/>
        <v>0</v>
      </c>
      <c r="AA110" s="244"/>
      <c r="AB110" s="245">
        <f>SUM(AB108:AB109)</f>
        <v>120</v>
      </c>
      <c r="AD110" s="231"/>
      <c r="AE110" s="232">
        <f t="shared" si="383"/>
        <v>0</v>
      </c>
      <c r="AF110" s="231"/>
      <c r="AG110" s="232">
        <f t="shared" si="384"/>
        <v>120</v>
      </c>
      <c r="AI110" s="269">
        <f t="shared" si="432"/>
        <v>99</v>
      </c>
      <c r="AJ110" s="279" t="s">
        <v>174</v>
      </c>
      <c r="AK110" s="280"/>
      <c r="AL110" s="281"/>
      <c r="AM110" s="282"/>
      <c r="AN110" s="283"/>
      <c r="AO110" s="323"/>
      <c r="AP110" s="324"/>
      <c r="AQ110" s="325">
        <f aca="true" t="shared" si="507" ref="AQ110:AT110">SUM(AQ108:AQ109)</f>
        <v>120</v>
      </c>
      <c r="AR110" s="325">
        <f t="shared" si="507"/>
        <v>120</v>
      </c>
      <c r="AS110" s="325">
        <f t="shared" si="507"/>
        <v>0</v>
      </c>
      <c r="AT110" s="326">
        <f t="shared" si="507"/>
        <v>0</v>
      </c>
      <c r="AU110" s="327">
        <f t="shared" si="498"/>
        <v>0</v>
      </c>
      <c r="AV110" s="328">
        <f t="shared" si="499"/>
        <v>120</v>
      </c>
      <c r="AW110" s="336">
        <f t="shared" si="499"/>
        <v>0</v>
      </c>
      <c r="AX110" s="337">
        <f>SUM(AX108:AX109)</f>
        <v>120</v>
      </c>
      <c r="AZ110" s="269">
        <f t="shared" si="404"/>
        <v>99</v>
      </c>
      <c r="BA110" s="406" t="str">
        <f t="shared" si="500"/>
        <v>TOTAL MADFARM</v>
      </c>
      <c r="BB110" s="280"/>
      <c r="BC110" s="280"/>
      <c r="BD110" s="281"/>
      <c r="BE110" s="282"/>
      <c r="BF110" s="283"/>
      <c r="BG110" s="323"/>
      <c r="BH110" s="324"/>
      <c r="BI110" s="327">
        <f t="shared" si="501"/>
        <v>0</v>
      </c>
      <c r="BJ110" s="339">
        <f t="shared" si="502"/>
        <v>0</v>
      </c>
    </row>
    <row r="111" spans="1:62" s="77" customFormat="1" ht="12.75">
      <c r="A111" s="108">
        <f t="shared" si="496"/>
        <v>100</v>
      </c>
      <c r="B111" s="114" t="str">
        <f t="shared" si="496"/>
        <v>MARAMEDPHARM BM</v>
      </c>
      <c r="C111" s="128"/>
      <c r="D111" s="128"/>
      <c r="E111" s="129"/>
      <c r="F111" s="131"/>
      <c r="G111" s="131"/>
      <c r="H111" s="343">
        <f aca="true" t="shared" si="508" ref="H111:H115">F111+G111</f>
        <v>0</v>
      </c>
      <c r="I111" s="175" t="str">
        <f t="shared" si="381"/>
        <v>OK</v>
      </c>
      <c r="J111" s="181">
        <f t="shared" si="504"/>
        <v>100</v>
      </c>
      <c r="K111" s="114" t="str">
        <f t="shared" si="497"/>
        <v>MARAMEDPHARM BM</v>
      </c>
      <c r="L111" s="177">
        <f aca="true" t="shared" si="509" ref="L111:L115">D111</f>
        <v>0</v>
      </c>
      <c r="M111" s="178" t="str">
        <f aca="true" t="shared" si="510" ref="M111:M115">IF(E111=0,"0",E111)</f>
        <v>0</v>
      </c>
      <c r="N111" s="179">
        <f aca="true" t="shared" si="511" ref="N111:N115">H111</f>
        <v>0</v>
      </c>
      <c r="O111" s="180"/>
      <c r="P111" s="180"/>
      <c r="Q111" s="205">
        <f aca="true" t="shared" si="512" ref="Q111:Q115">IF(F111-O111-T111-AE111&gt;0,F111-O111-T111-AE111,0)</f>
        <v>0</v>
      </c>
      <c r="R111" s="205">
        <f aca="true" t="shared" si="513" ref="R111:R115">IF(G111-P111-U111-AG111&gt;0,G111-P111-U111-AG111,0)</f>
        <v>0</v>
      </c>
      <c r="S111" s="205">
        <f aca="true" t="shared" si="514" ref="S111:S115">Q111+R111</f>
        <v>0</v>
      </c>
      <c r="T111" s="180"/>
      <c r="U111" s="215"/>
      <c r="V111" s="208">
        <f aca="true" t="shared" si="515" ref="V111:V115">T111+U111</f>
        <v>0</v>
      </c>
      <c r="W111" s="208">
        <f aca="true" t="shared" si="516" ref="W111:W115">F111-O111-Q111-T111</f>
        <v>0</v>
      </c>
      <c r="X111" s="208">
        <f aca="true" t="shared" si="517" ref="X111:X115">G111-P111-R111-U111</f>
        <v>0</v>
      </c>
      <c r="Y111" s="227">
        <f aca="true" t="shared" si="518" ref="Y111:Y115">AB111-Z111</f>
        <v>0</v>
      </c>
      <c r="Z111" s="228"/>
      <c r="AA111" s="241"/>
      <c r="AB111" s="230">
        <f aca="true" t="shared" si="519" ref="AB111:AB115">W111+X111</f>
        <v>0</v>
      </c>
      <c r="AD111" s="231"/>
      <c r="AE111" s="232">
        <f t="shared" si="383"/>
        <v>0</v>
      </c>
      <c r="AF111" s="231"/>
      <c r="AG111" s="232">
        <f t="shared" si="384"/>
        <v>0</v>
      </c>
      <c r="AI111" s="269">
        <f t="shared" si="432"/>
        <v>100</v>
      </c>
      <c r="AJ111" s="382" t="s">
        <v>175</v>
      </c>
      <c r="AK111" s="285"/>
      <c r="AL111" s="286"/>
      <c r="AM111" s="278"/>
      <c r="AN111" s="287"/>
      <c r="AO111" s="177">
        <f aca="true" t="shared" si="520" ref="AO111:AO115">L111</f>
        <v>0</v>
      </c>
      <c r="AP111" s="178" t="str">
        <f aca="true" t="shared" si="521" ref="AP111:AP115">IF(M111=0,"0",M111)</f>
        <v>0</v>
      </c>
      <c r="AQ111" s="179">
        <f aca="true" t="shared" si="522" ref="AQ111:AQ115">N111</f>
        <v>0</v>
      </c>
      <c r="AR111" s="208">
        <f aca="true" t="shared" si="523" ref="AR111:AR115">AQ111-AS111</f>
        <v>0</v>
      </c>
      <c r="AS111" s="319">
        <f aca="true" t="shared" si="524" ref="AS111:AS115">V111</f>
        <v>0</v>
      </c>
      <c r="AT111" s="320">
        <f aca="true" t="shared" si="525" ref="AT111:AT115">O111+P111+S111</f>
        <v>0</v>
      </c>
      <c r="AU111" s="321">
        <f t="shared" si="498"/>
        <v>0</v>
      </c>
      <c r="AV111" s="322">
        <f t="shared" si="499"/>
        <v>0</v>
      </c>
      <c r="AW111" s="228">
        <f t="shared" si="499"/>
        <v>0</v>
      </c>
      <c r="AX111" s="230">
        <f aca="true" t="shared" si="526" ref="AX111:AX115">AR111-AT111</f>
        <v>0</v>
      </c>
      <c r="AZ111" s="269">
        <f t="shared" si="404"/>
        <v>100</v>
      </c>
      <c r="BA111" s="284" t="str">
        <f t="shared" si="500"/>
        <v>MARAMEDPHARM BM</v>
      </c>
      <c r="BB111" s="285"/>
      <c r="BC111" s="285"/>
      <c r="BD111" s="286"/>
      <c r="BE111" s="278"/>
      <c r="BF111" s="287"/>
      <c r="BG111" s="177"/>
      <c r="BH111" s="178" t="str">
        <f aca="true" t="shared" si="527" ref="BH111:BH115">IF(E111=0,"0",E111)</f>
        <v>0</v>
      </c>
      <c r="BI111" s="321">
        <f t="shared" si="501"/>
        <v>0</v>
      </c>
      <c r="BJ111" s="338">
        <f t="shared" si="502"/>
        <v>0</v>
      </c>
    </row>
    <row r="112" spans="1:62" s="77" customFormat="1" ht="12.75">
      <c r="A112" s="108">
        <f t="shared" si="496"/>
        <v>101</v>
      </c>
      <c r="B112" s="114" t="str">
        <f t="shared" si="496"/>
        <v>MARAMEDPHARM MOISEI</v>
      </c>
      <c r="C112" s="133" t="s">
        <v>176</v>
      </c>
      <c r="D112" s="133">
        <v>414</v>
      </c>
      <c r="E112" s="134">
        <v>42521</v>
      </c>
      <c r="F112" s="136"/>
      <c r="G112" s="136">
        <v>240</v>
      </c>
      <c r="H112" s="344">
        <f t="shared" si="508"/>
        <v>240</v>
      </c>
      <c r="I112" s="175" t="str">
        <f t="shared" si="381"/>
        <v>OK</v>
      </c>
      <c r="J112" s="181">
        <f t="shared" si="504"/>
        <v>101</v>
      </c>
      <c r="K112" s="114" t="str">
        <f t="shared" si="497"/>
        <v>MARAMEDPHARM MOISEI</v>
      </c>
      <c r="L112" s="177">
        <f t="shared" si="509"/>
        <v>414</v>
      </c>
      <c r="M112" s="178">
        <f t="shared" si="510"/>
        <v>42521</v>
      </c>
      <c r="N112" s="179">
        <f t="shared" si="511"/>
        <v>240</v>
      </c>
      <c r="O112" s="180"/>
      <c r="P112" s="180"/>
      <c r="Q112" s="205">
        <f t="shared" si="512"/>
        <v>0</v>
      </c>
      <c r="R112" s="205">
        <f t="shared" si="513"/>
        <v>0</v>
      </c>
      <c r="S112" s="205">
        <f t="shared" si="514"/>
        <v>0</v>
      </c>
      <c r="T112" s="180"/>
      <c r="U112" s="214"/>
      <c r="V112" s="208">
        <f t="shared" si="515"/>
        <v>0</v>
      </c>
      <c r="W112" s="208">
        <f t="shared" si="516"/>
        <v>0</v>
      </c>
      <c r="X112" s="208">
        <f t="shared" si="517"/>
        <v>240</v>
      </c>
      <c r="Y112" s="227">
        <f t="shared" si="518"/>
        <v>240</v>
      </c>
      <c r="Z112" s="228"/>
      <c r="AA112" s="241"/>
      <c r="AB112" s="230">
        <f t="shared" si="519"/>
        <v>240</v>
      </c>
      <c r="AD112" s="231"/>
      <c r="AE112" s="232">
        <f t="shared" si="383"/>
        <v>0</v>
      </c>
      <c r="AF112" s="231"/>
      <c r="AG112" s="232">
        <f t="shared" si="384"/>
        <v>240</v>
      </c>
      <c r="AI112" s="269">
        <f t="shared" si="432"/>
        <v>101</v>
      </c>
      <c r="AJ112" s="383" t="s">
        <v>177</v>
      </c>
      <c r="AK112" s="285"/>
      <c r="AL112" s="286"/>
      <c r="AM112" s="278"/>
      <c r="AN112" s="287"/>
      <c r="AO112" s="177">
        <f t="shared" si="520"/>
        <v>414</v>
      </c>
      <c r="AP112" s="178">
        <f t="shared" si="521"/>
        <v>42521</v>
      </c>
      <c r="AQ112" s="179">
        <f t="shared" si="522"/>
        <v>240</v>
      </c>
      <c r="AR112" s="208">
        <f t="shared" si="523"/>
        <v>240</v>
      </c>
      <c r="AS112" s="319">
        <f t="shared" si="524"/>
        <v>0</v>
      </c>
      <c r="AT112" s="320">
        <f t="shared" si="525"/>
        <v>0</v>
      </c>
      <c r="AU112" s="321">
        <f t="shared" si="498"/>
        <v>0</v>
      </c>
      <c r="AV112" s="322">
        <f t="shared" si="499"/>
        <v>240</v>
      </c>
      <c r="AW112" s="228">
        <f t="shared" si="499"/>
        <v>0</v>
      </c>
      <c r="AX112" s="230">
        <f t="shared" si="526"/>
        <v>240</v>
      </c>
      <c r="AZ112" s="269">
        <f t="shared" si="404"/>
        <v>101</v>
      </c>
      <c r="BA112" s="284" t="str">
        <f t="shared" si="500"/>
        <v>MARAMEDPHARM MOISEI</v>
      </c>
      <c r="BB112" s="285"/>
      <c r="BC112" s="285"/>
      <c r="BD112" s="286"/>
      <c r="BE112" s="278"/>
      <c r="BF112" s="287"/>
      <c r="BG112" s="177">
        <f>D112</f>
        <v>414</v>
      </c>
      <c r="BH112" s="178">
        <f t="shared" si="527"/>
        <v>42521</v>
      </c>
      <c r="BI112" s="321">
        <f t="shared" si="501"/>
        <v>0</v>
      </c>
      <c r="BJ112" s="338">
        <f t="shared" si="502"/>
        <v>0</v>
      </c>
    </row>
    <row r="113" spans="1:62" s="78" customFormat="1" ht="13.5">
      <c r="A113" s="108">
        <f t="shared" si="496"/>
        <v>102</v>
      </c>
      <c r="B113" s="119" t="str">
        <f t="shared" si="496"/>
        <v>TOTAL MARAMEDPHARM</v>
      </c>
      <c r="C113" s="345"/>
      <c r="D113" s="345"/>
      <c r="E113" s="346"/>
      <c r="F113" s="347">
        <f aca="true" t="shared" si="528" ref="F113:H113">SUM(F111:F112)</f>
        <v>0</v>
      </c>
      <c r="G113" s="348">
        <f t="shared" si="528"/>
        <v>240</v>
      </c>
      <c r="H113" s="349">
        <f t="shared" si="528"/>
        <v>240</v>
      </c>
      <c r="I113" s="175" t="str">
        <f t="shared" si="381"/>
        <v>OK</v>
      </c>
      <c r="J113" s="181">
        <f t="shared" si="504"/>
        <v>102</v>
      </c>
      <c r="K113" s="119" t="str">
        <f t="shared" si="497"/>
        <v>TOTAL MARAMEDPHARM</v>
      </c>
      <c r="L113" s="193"/>
      <c r="M113" s="194"/>
      <c r="N113" s="363">
        <f aca="true" t="shared" si="529" ref="N113:T113">SUM(N111:N112)</f>
        <v>240</v>
      </c>
      <c r="O113" s="195">
        <f t="shared" si="529"/>
        <v>0</v>
      </c>
      <c r="P113" s="195">
        <f t="shared" si="529"/>
        <v>0</v>
      </c>
      <c r="Q113" s="195">
        <f t="shared" si="529"/>
        <v>0</v>
      </c>
      <c r="R113" s="195">
        <f t="shared" si="529"/>
        <v>0</v>
      </c>
      <c r="S113" s="195">
        <f t="shared" si="529"/>
        <v>0</v>
      </c>
      <c r="T113" s="195">
        <f t="shared" si="529"/>
        <v>0</v>
      </c>
      <c r="U113" s="366">
        <f aca="true" t="shared" si="530" ref="U113:Z113">SUM(U111:U112)</f>
        <v>0</v>
      </c>
      <c r="V113" s="195">
        <f t="shared" si="530"/>
        <v>0</v>
      </c>
      <c r="W113" s="195">
        <f t="shared" si="530"/>
        <v>0</v>
      </c>
      <c r="X113" s="195">
        <f t="shared" si="530"/>
        <v>240</v>
      </c>
      <c r="Y113" s="242">
        <f t="shared" si="530"/>
        <v>240</v>
      </c>
      <c r="Z113" s="243">
        <f t="shared" si="530"/>
        <v>0</v>
      </c>
      <c r="AA113" s="244"/>
      <c r="AB113" s="245">
        <f>SUM(AB111:AB112)</f>
        <v>240</v>
      </c>
      <c r="AD113" s="231"/>
      <c r="AE113" s="232">
        <f t="shared" si="383"/>
        <v>0</v>
      </c>
      <c r="AF113" s="231"/>
      <c r="AG113" s="232">
        <f t="shared" si="384"/>
        <v>240</v>
      </c>
      <c r="AI113" s="269">
        <f t="shared" si="432"/>
        <v>102</v>
      </c>
      <c r="AJ113" s="384" t="s">
        <v>178</v>
      </c>
      <c r="AK113" s="280"/>
      <c r="AL113" s="281"/>
      <c r="AM113" s="282"/>
      <c r="AN113" s="283"/>
      <c r="AO113" s="323"/>
      <c r="AP113" s="324"/>
      <c r="AQ113" s="325">
        <f aca="true" t="shared" si="531" ref="AQ113:AT113">SUM(AQ111:AQ112)</f>
        <v>240</v>
      </c>
      <c r="AR113" s="325">
        <f t="shared" si="531"/>
        <v>240</v>
      </c>
      <c r="AS113" s="325">
        <f t="shared" si="531"/>
        <v>0</v>
      </c>
      <c r="AT113" s="326">
        <f t="shared" si="531"/>
        <v>0</v>
      </c>
      <c r="AU113" s="327">
        <f t="shared" si="498"/>
        <v>0</v>
      </c>
      <c r="AV113" s="328">
        <f t="shared" si="499"/>
        <v>240</v>
      </c>
      <c r="AW113" s="336">
        <f t="shared" si="499"/>
        <v>0</v>
      </c>
      <c r="AX113" s="337">
        <f>SUM(AX111:AX112)</f>
        <v>240</v>
      </c>
      <c r="AZ113" s="269">
        <f t="shared" si="404"/>
        <v>102</v>
      </c>
      <c r="BA113" s="406" t="str">
        <f t="shared" si="500"/>
        <v>TOTAL MARAMEDPHARM</v>
      </c>
      <c r="BB113" s="280"/>
      <c r="BC113" s="280"/>
      <c r="BD113" s="281"/>
      <c r="BE113" s="282"/>
      <c r="BF113" s="283"/>
      <c r="BG113" s="323"/>
      <c r="BH113" s="324"/>
      <c r="BI113" s="327">
        <f t="shared" si="501"/>
        <v>0</v>
      </c>
      <c r="BJ113" s="339">
        <f t="shared" si="502"/>
        <v>0</v>
      </c>
    </row>
    <row r="114" spans="1:62" s="77" customFormat="1" ht="12.75">
      <c r="A114" s="108">
        <f aca="true" t="shared" si="532" ref="A114:B129">AI114</f>
        <v>103</v>
      </c>
      <c r="B114" s="114" t="str">
        <f t="shared" si="532"/>
        <v>MENTHAE</v>
      </c>
      <c r="C114" s="141" t="s">
        <v>179</v>
      </c>
      <c r="D114" s="141">
        <v>711</v>
      </c>
      <c r="E114" s="142">
        <v>42521</v>
      </c>
      <c r="F114" s="143"/>
      <c r="G114" s="144">
        <v>240</v>
      </c>
      <c r="H114" s="343">
        <f t="shared" si="508"/>
        <v>240</v>
      </c>
      <c r="I114" s="175" t="str">
        <f t="shared" si="381"/>
        <v>OK</v>
      </c>
      <c r="J114" s="181">
        <f aca="true" t="shared" si="533" ref="J114:K116">AI114</f>
        <v>103</v>
      </c>
      <c r="K114" s="114" t="str">
        <f t="shared" si="533"/>
        <v>MENTHAE</v>
      </c>
      <c r="L114" s="177">
        <f t="shared" si="509"/>
        <v>711</v>
      </c>
      <c r="M114" s="178">
        <f t="shared" si="510"/>
        <v>42521</v>
      </c>
      <c r="N114" s="179">
        <f t="shared" si="511"/>
        <v>240</v>
      </c>
      <c r="O114" s="180"/>
      <c r="P114" s="180"/>
      <c r="Q114" s="205">
        <f t="shared" si="512"/>
        <v>0</v>
      </c>
      <c r="R114" s="205">
        <f t="shared" si="513"/>
        <v>0</v>
      </c>
      <c r="S114" s="205">
        <f t="shared" si="514"/>
        <v>0</v>
      </c>
      <c r="T114" s="180"/>
      <c r="U114" s="215"/>
      <c r="V114" s="208">
        <f t="shared" si="515"/>
        <v>0</v>
      </c>
      <c r="W114" s="208">
        <f t="shared" si="516"/>
        <v>0</v>
      </c>
      <c r="X114" s="208">
        <f t="shared" si="517"/>
        <v>240</v>
      </c>
      <c r="Y114" s="227">
        <f t="shared" si="518"/>
        <v>240</v>
      </c>
      <c r="Z114" s="228"/>
      <c r="AA114" s="241"/>
      <c r="AB114" s="230">
        <f t="shared" si="519"/>
        <v>240</v>
      </c>
      <c r="AD114" s="231"/>
      <c r="AE114" s="232">
        <f t="shared" si="383"/>
        <v>0</v>
      </c>
      <c r="AF114" s="231"/>
      <c r="AG114" s="232">
        <f t="shared" si="384"/>
        <v>240</v>
      </c>
      <c r="AI114" s="269">
        <f t="shared" si="432"/>
        <v>103</v>
      </c>
      <c r="AJ114" s="382" t="s">
        <v>180</v>
      </c>
      <c r="AK114" s="285"/>
      <c r="AL114" s="286"/>
      <c r="AM114" s="278"/>
      <c r="AN114" s="287"/>
      <c r="AO114" s="177">
        <f t="shared" si="520"/>
        <v>711</v>
      </c>
      <c r="AP114" s="178">
        <f t="shared" si="521"/>
        <v>42521</v>
      </c>
      <c r="AQ114" s="179">
        <f t="shared" si="522"/>
        <v>240</v>
      </c>
      <c r="AR114" s="208">
        <f t="shared" si="523"/>
        <v>240</v>
      </c>
      <c r="AS114" s="319">
        <f t="shared" si="524"/>
        <v>0</v>
      </c>
      <c r="AT114" s="320">
        <f t="shared" si="525"/>
        <v>0</v>
      </c>
      <c r="AU114" s="321">
        <f t="shared" si="498"/>
        <v>0</v>
      </c>
      <c r="AV114" s="322">
        <f aca="true" t="shared" si="534" ref="AV114:AW116">Y114</f>
        <v>240</v>
      </c>
      <c r="AW114" s="228">
        <f t="shared" si="534"/>
        <v>0</v>
      </c>
      <c r="AX114" s="230">
        <f t="shared" si="526"/>
        <v>240</v>
      </c>
      <c r="AZ114" s="269">
        <f t="shared" si="404"/>
        <v>103</v>
      </c>
      <c r="BA114" s="284" t="str">
        <f t="shared" si="500"/>
        <v>MENTHAE</v>
      </c>
      <c r="BB114" s="285"/>
      <c r="BC114" s="285"/>
      <c r="BD114" s="286"/>
      <c r="BE114" s="278"/>
      <c r="BF114" s="287"/>
      <c r="BG114" s="177"/>
      <c r="BH114" s="178">
        <f t="shared" si="527"/>
        <v>42521</v>
      </c>
      <c r="BI114" s="321">
        <f t="shared" si="501"/>
        <v>0</v>
      </c>
      <c r="BJ114" s="338">
        <f t="shared" si="502"/>
        <v>0</v>
      </c>
    </row>
    <row r="115" spans="1:62" s="77" customFormat="1" ht="12.75">
      <c r="A115" s="108">
        <f t="shared" si="532"/>
        <v>104</v>
      </c>
      <c r="B115" s="114" t="str">
        <f t="shared" si="532"/>
        <v>MENTHAE</v>
      </c>
      <c r="C115" s="115"/>
      <c r="D115" s="115"/>
      <c r="E115" s="151"/>
      <c r="F115" s="117"/>
      <c r="G115" s="117"/>
      <c r="H115" s="344">
        <f t="shared" si="508"/>
        <v>0</v>
      </c>
      <c r="I115" s="175" t="str">
        <f t="shared" si="381"/>
        <v>OK</v>
      </c>
      <c r="J115" s="181">
        <f t="shared" si="533"/>
        <v>104</v>
      </c>
      <c r="K115" s="114" t="str">
        <f t="shared" si="533"/>
        <v>MENTHAE</v>
      </c>
      <c r="L115" s="177">
        <f t="shared" si="509"/>
        <v>0</v>
      </c>
      <c r="M115" s="178" t="str">
        <f t="shared" si="510"/>
        <v>0</v>
      </c>
      <c r="N115" s="179">
        <f t="shared" si="511"/>
        <v>0</v>
      </c>
      <c r="O115" s="180"/>
      <c r="P115" s="180"/>
      <c r="Q115" s="205">
        <f t="shared" si="512"/>
        <v>0</v>
      </c>
      <c r="R115" s="205">
        <f t="shared" si="513"/>
        <v>0</v>
      </c>
      <c r="S115" s="205">
        <f t="shared" si="514"/>
        <v>0</v>
      </c>
      <c r="T115" s="180"/>
      <c r="U115" s="214"/>
      <c r="V115" s="208">
        <f t="shared" si="515"/>
        <v>0</v>
      </c>
      <c r="W115" s="208">
        <f t="shared" si="516"/>
        <v>0</v>
      </c>
      <c r="X115" s="208">
        <f t="shared" si="517"/>
        <v>0</v>
      </c>
      <c r="Y115" s="227">
        <f t="shared" si="518"/>
        <v>0</v>
      </c>
      <c r="Z115" s="228"/>
      <c r="AA115" s="241"/>
      <c r="AB115" s="230">
        <f t="shared" si="519"/>
        <v>0</v>
      </c>
      <c r="AD115" s="231"/>
      <c r="AE115" s="232">
        <f t="shared" si="383"/>
        <v>0</v>
      </c>
      <c r="AF115" s="231"/>
      <c r="AG115" s="232">
        <f t="shared" si="384"/>
        <v>0</v>
      </c>
      <c r="AI115" s="269">
        <f t="shared" si="432"/>
        <v>104</v>
      </c>
      <c r="AJ115" s="383" t="s">
        <v>180</v>
      </c>
      <c r="AK115" s="285"/>
      <c r="AL115" s="286"/>
      <c r="AM115" s="278"/>
      <c r="AN115" s="287"/>
      <c r="AO115" s="177">
        <f t="shared" si="520"/>
        <v>0</v>
      </c>
      <c r="AP115" s="178" t="str">
        <f t="shared" si="521"/>
        <v>0</v>
      </c>
      <c r="AQ115" s="179">
        <f t="shared" si="522"/>
        <v>0</v>
      </c>
      <c r="AR115" s="208">
        <f t="shared" si="523"/>
        <v>0</v>
      </c>
      <c r="AS115" s="319">
        <f t="shared" si="524"/>
        <v>0</v>
      </c>
      <c r="AT115" s="320">
        <f t="shared" si="525"/>
        <v>0</v>
      </c>
      <c r="AU115" s="321">
        <f t="shared" si="498"/>
        <v>0</v>
      </c>
      <c r="AV115" s="322">
        <f t="shared" si="534"/>
        <v>0</v>
      </c>
      <c r="AW115" s="228">
        <f t="shared" si="534"/>
        <v>0</v>
      </c>
      <c r="AX115" s="230">
        <f t="shared" si="526"/>
        <v>0</v>
      </c>
      <c r="AZ115" s="269">
        <f t="shared" si="404"/>
        <v>104</v>
      </c>
      <c r="BA115" s="284" t="str">
        <f t="shared" si="500"/>
        <v>MENTHAE</v>
      </c>
      <c r="BB115" s="285"/>
      <c r="BC115" s="285"/>
      <c r="BD115" s="286"/>
      <c r="BE115" s="278"/>
      <c r="BF115" s="287"/>
      <c r="BG115" s="177">
        <f>D115</f>
        <v>0</v>
      </c>
      <c r="BH115" s="178" t="str">
        <f t="shared" si="527"/>
        <v>0</v>
      </c>
      <c r="BI115" s="321">
        <f t="shared" si="501"/>
        <v>0</v>
      </c>
      <c r="BJ115" s="338">
        <f t="shared" si="502"/>
        <v>0</v>
      </c>
    </row>
    <row r="116" spans="1:62" s="78" customFormat="1" ht="13.5">
      <c r="A116" s="108">
        <f t="shared" si="532"/>
        <v>105</v>
      </c>
      <c r="B116" s="119" t="str">
        <f t="shared" si="532"/>
        <v>TOTAL MENTHAE</v>
      </c>
      <c r="C116" s="345"/>
      <c r="D116" s="345"/>
      <c r="E116" s="346"/>
      <c r="F116" s="347">
        <f aca="true" t="shared" si="535" ref="F116:H116">SUM(F114:F115)</f>
        <v>0</v>
      </c>
      <c r="G116" s="348">
        <f t="shared" si="535"/>
        <v>240</v>
      </c>
      <c r="H116" s="349">
        <f t="shared" si="535"/>
        <v>240</v>
      </c>
      <c r="I116" s="175" t="str">
        <f t="shared" si="381"/>
        <v>OK</v>
      </c>
      <c r="J116" s="181">
        <f t="shared" si="533"/>
        <v>105</v>
      </c>
      <c r="K116" s="119" t="str">
        <f t="shared" si="533"/>
        <v>TOTAL MENTHAE</v>
      </c>
      <c r="L116" s="193"/>
      <c r="M116" s="194"/>
      <c r="N116" s="363">
        <f aca="true" t="shared" si="536" ref="N116:T116">SUM(N114:N115)</f>
        <v>240</v>
      </c>
      <c r="O116" s="195">
        <f t="shared" si="536"/>
        <v>0</v>
      </c>
      <c r="P116" s="195">
        <f t="shared" si="536"/>
        <v>0</v>
      </c>
      <c r="Q116" s="195">
        <f t="shared" si="536"/>
        <v>0</v>
      </c>
      <c r="R116" s="195">
        <f t="shared" si="536"/>
        <v>0</v>
      </c>
      <c r="S116" s="195">
        <f t="shared" si="536"/>
        <v>0</v>
      </c>
      <c r="T116" s="195">
        <f t="shared" si="536"/>
        <v>0</v>
      </c>
      <c r="U116" s="366">
        <f aca="true" t="shared" si="537" ref="U116:Z116">SUM(U114:U115)</f>
        <v>0</v>
      </c>
      <c r="V116" s="195">
        <f t="shared" si="537"/>
        <v>0</v>
      </c>
      <c r="W116" s="195">
        <f t="shared" si="537"/>
        <v>0</v>
      </c>
      <c r="X116" s="195">
        <f t="shared" si="537"/>
        <v>240</v>
      </c>
      <c r="Y116" s="242">
        <f t="shared" si="537"/>
        <v>240</v>
      </c>
      <c r="Z116" s="243">
        <f t="shared" si="537"/>
        <v>0</v>
      </c>
      <c r="AA116" s="244"/>
      <c r="AB116" s="245">
        <f>SUM(AB114:AB115)</f>
        <v>240</v>
      </c>
      <c r="AD116" s="231"/>
      <c r="AE116" s="232">
        <f t="shared" si="383"/>
        <v>0</v>
      </c>
      <c r="AF116" s="231"/>
      <c r="AG116" s="232">
        <f t="shared" si="384"/>
        <v>240</v>
      </c>
      <c r="AI116" s="269">
        <f t="shared" si="432"/>
        <v>105</v>
      </c>
      <c r="AJ116" s="384" t="s">
        <v>181</v>
      </c>
      <c r="AK116" s="280"/>
      <c r="AL116" s="281"/>
      <c r="AM116" s="282"/>
      <c r="AN116" s="283"/>
      <c r="AO116" s="323"/>
      <c r="AP116" s="324"/>
      <c r="AQ116" s="325">
        <f aca="true" t="shared" si="538" ref="AQ116:AT116">SUM(AQ114:AQ115)</f>
        <v>240</v>
      </c>
      <c r="AR116" s="325">
        <f t="shared" si="538"/>
        <v>240</v>
      </c>
      <c r="AS116" s="325">
        <f t="shared" si="538"/>
        <v>0</v>
      </c>
      <c r="AT116" s="326">
        <f t="shared" si="538"/>
        <v>0</v>
      </c>
      <c r="AU116" s="327">
        <f t="shared" si="498"/>
        <v>0</v>
      </c>
      <c r="AV116" s="328">
        <f t="shared" si="534"/>
        <v>240</v>
      </c>
      <c r="AW116" s="336">
        <f t="shared" si="534"/>
        <v>0</v>
      </c>
      <c r="AX116" s="337">
        <f>SUM(AX114:AX115)</f>
        <v>240</v>
      </c>
      <c r="AZ116" s="269">
        <f t="shared" si="404"/>
        <v>105</v>
      </c>
      <c r="BA116" s="406" t="str">
        <f t="shared" si="500"/>
        <v>TOTAL MENTHAE</v>
      </c>
      <c r="BB116" s="280"/>
      <c r="BC116" s="280"/>
      <c r="BD116" s="281"/>
      <c r="BE116" s="282"/>
      <c r="BF116" s="283"/>
      <c r="BG116" s="323"/>
      <c r="BH116" s="324"/>
      <c r="BI116" s="327">
        <f t="shared" si="501"/>
        <v>0</v>
      </c>
      <c r="BJ116" s="339">
        <f t="shared" si="502"/>
        <v>0</v>
      </c>
    </row>
    <row r="117" spans="1:62" s="77" customFormat="1" ht="12.75">
      <c r="A117" s="108">
        <f t="shared" si="532"/>
        <v>106</v>
      </c>
      <c r="B117" s="114" t="str">
        <f t="shared" si="496"/>
        <v>MIHALCA FARM</v>
      </c>
      <c r="C117" s="141" t="s">
        <v>182</v>
      </c>
      <c r="D117" s="141">
        <v>19</v>
      </c>
      <c r="E117" s="142">
        <v>42521</v>
      </c>
      <c r="F117" s="143"/>
      <c r="G117" s="144">
        <v>240</v>
      </c>
      <c r="H117" s="343">
        <f aca="true" t="shared" si="539" ref="H117:H121">F117+G117</f>
        <v>240</v>
      </c>
      <c r="I117" s="175" t="str">
        <f t="shared" si="381"/>
        <v>OK</v>
      </c>
      <c r="J117" s="181">
        <f t="shared" si="504"/>
        <v>106</v>
      </c>
      <c r="K117" s="114" t="str">
        <f t="shared" si="497"/>
        <v>MIHALCA FARM</v>
      </c>
      <c r="L117" s="177">
        <f aca="true" t="shared" si="540" ref="L117:L121">D117</f>
        <v>19</v>
      </c>
      <c r="M117" s="178">
        <f aca="true" t="shared" si="541" ref="M117:M121">IF(E117=0,"0",E117)</f>
        <v>42521</v>
      </c>
      <c r="N117" s="179">
        <f aca="true" t="shared" si="542" ref="N117:N121">H117</f>
        <v>240</v>
      </c>
      <c r="O117" s="180"/>
      <c r="P117" s="180"/>
      <c r="Q117" s="205">
        <f aca="true" t="shared" si="543" ref="Q117:Q121">IF(F117-O117-T117-AE117&gt;0,F117-O117-T117-AE117,0)</f>
        <v>0</v>
      </c>
      <c r="R117" s="205">
        <f aca="true" t="shared" si="544" ref="R117:R121">IF(G117-P117-U117-AG117&gt;0,G117-P117-U117-AG117,0)</f>
        <v>0</v>
      </c>
      <c r="S117" s="205">
        <f aca="true" t="shared" si="545" ref="S117:S121">Q117+R117</f>
        <v>0</v>
      </c>
      <c r="T117" s="180"/>
      <c r="U117" s="215"/>
      <c r="V117" s="208">
        <f aca="true" t="shared" si="546" ref="V117:V121">T117+U117</f>
        <v>0</v>
      </c>
      <c r="W117" s="208">
        <f aca="true" t="shared" si="547" ref="W117:W121">F117-O117-Q117-T117</f>
        <v>0</v>
      </c>
      <c r="X117" s="208">
        <f aca="true" t="shared" si="548" ref="X117:X121">G117-P117-R117-U117</f>
        <v>240</v>
      </c>
      <c r="Y117" s="227">
        <f aca="true" t="shared" si="549" ref="Y117:Y121">AB117-Z117</f>
        <v>240</v>
      </c>
      <c r="Z117" s="228"/>
      <c r="AA117" s="241"/>
      <c r="AB117" s="230">
        <f aca="true" t="shared" si="550" ref="AB117:AB121">W117+X117</f>
        <v>240</v>
      </c>
      <c r="AD117" s="231"/>
      <c r="AE117" s="232">
        <f t="shared" si="383"/>
        <v>0</v>
      </c>
      <c r="AF117" s="231"/>
      <c r="AG117" s="232">
        <f t="shared" si="384"/>
        <v>240</v>
      </c>
      <c r="AI117" s="269">
        <f t="shared" si="432"/>
        <v>106</v>
      </c>
      <c r="AJ117" s="382" t="s">
        <v>183</v>
      </c>
      <c r="AK117" s="285"/>
      <c r="AL117" s="286"/>
      <c r="AM117" s="278"/>
      <c r="AN117" s="287"/>
      <c r="AO117" s="177">
        <f>L117</f>
        <v>19</v>
      </c>
      <c r="AP117" s="178">
        <f>IF(M117=0,"0",M117)</f>
        <v>42521</v>
      </c>
      <c r="AQ117" s="179">
        <f>N117</f>
        <v>240</v>
      </c>
      <c r="AR117" s="208">
        <f>AQ117-AS117</f>
        <v>240</v>
      </c>
      <c r="AS117" s="319">
        <f>V117</f>
        <v>0</v>
      </c>
      <c r="AT117" s="320">
        <f>O117+P117+S117</f>
        <v>0</v>
      </c>
      <c r="AU117" s="321">
        <f t="shared" si="498"/>
        <v>0</v>
      </c>
      <c r="AV117" s="322">
        <f t="shared" si="499"/>
        <v>240</v>
      </c>
      <c r="AW117" s="228">
        <f t="shared" si="499"/>
        <v>0</v>
      </c>
      <c r="AX117" s="230">
        <f>AR117-AT117</f>
        <v>240</v>
      </c>
      <c r="AZ117" s="269">
        <f t="shared" si="404"/>
        <v>106</v>
      </c>
      <c r="BA117" s="284" t="str">
        <f t="shared" si="500"/>
        <v>MIHALCA FARM</v>
      </c>
      <c r="BB117" s="285"/>
      <c r="BC117" s="285"/>
      <c r="BD117" s="286"/>
      <c r="BE117" s="278"/>
      <c r="BF117" s="287"/>
      <c r="BG117" s="177"/>
      <c r="BH117" s="178">
        <f>IF(E117=0,"0",E117)</f>
        <v>42521</v>
      </c>
      <c r="BI117" s="321">
        <f t="shared" si="501"/>
        <v>0</v>
      </c>
      <c r="BJ117" s="338">
        <f t="shared" si="502"/>
        <v>0</v>
      </c>
    </row>
    <row r="118" spans="1:62" s="77" customFormat="1" ht="12.75">
      <c r="A118" s="108">
        <f t="shared" si="532"/>
        <v>107</v>
      </c>
      <c r="B118" s="114" t="str">
        <f t="shared" si="496"/>
        <v>MIHALCA FARM</v>
      </c>
      <c r="C118" s="115"/>
      <c r="D118" s="115"/>
      <c r="E118" s="151"/>
      <c r="F118" s="117"/>
      <c r="G118" s="117"/>
      <c r="H118" s="344">
        <f t="shared" si="539"/>
        <v>0</v>
      </c>
      <c r="I118" s="175" t="str">
        <f t="shared" si="381"/>
        <v>OK</v>
      </c>
      <c r="J118" s="181">
        <f t="shared" si="504"/>
        <v>107</v>
      </c>
      <c r="K118" s="114" t="str">
        <f t="shared" si="497"/>
        <v>MIHALCA FARM</v>
      </c>
      <c r="L118" s="177">
        <f t="shared" si="540"/>
        <v>0</v>
      </c>
      <c r="M118" s="178" t="str">
        <f t="shared" si="541"/>
        <v>0</v>
      </c>
      <c r="N118" s="179">
        <f t="shared" si="542"/>
        <v>0</v>
      </c>
      <c r="O118" s="180"/>
      <c r="P118" s="180"/>
      <c r="Q118" s="205">
        <f t="shared" si="543"/>
        <v>0</v>
      </c>
      <c r="R118" s="205">
        <f t="shared" si="544"/>
        <v>0</v>
      </c>
      <c r="S118" s="205">
        <f t="shared" si="545"/>
        <v>0</v>
      </c>
      <c r="T118" s="180"/>
      <c r="U118" s="214"/>
      <c r="V118" s="208">
        <f t="shared" si="546"/>
        <v>0</v>
      </c>
      <c r="W118" s="208">
        <f t="shared" si="547"/>
        <v>0</v>
      </c>
      <c r="X118" s="208">
        <f t="shared" si="548"/>
        <v>0</v>
      </c>
      <c r="Y118" s="227">
        <f t="shared" si="549"/>
        <v>0</v>
      </c>
      <c r="Z118" s="228"/>
      <c r="AA118" s="241"/>
      <c r="AB118" s="230">
        <f t="shared" si="550"/>
        <v>0</v>
      </c>
      <c r="AD118" s="231"/>
      <c r="AE118" s="232">
        <f t="shared" si="383"/>
        <v>0</v>
      </c>
      <c r="AF118" s="231"/>
      <c r="AG118" s="232">
        <f t="shared" si="384"/>
        <v>0</v>
      </c>
      <c r="AI118" s="269">
        <f t="shared" si="432"/>
        <v>107</v>
      </c>
      <c r="AJ118" s="383" t="s">
        <v>183</v>
      </c>
      <c r="AK118" s="285"/>
      <c r="AL118" s="286"/>
      <c r="AM118" s="278"/>
      <c r="AN118" s="287"/>
      <c r="AO118" s="177">
        <f>L118</f>
        <v>0</v>
      </c>
      <c r="AP118" s="178" t="str">
        <f>IF(M118=0,"0",M118)</f>
        <v>0</v>
      </c>
      <c r="AQ118" s="179">
        <f>N118</f>
        <v>0</v>
      </c>
      <c r="AR118" s="208">
        <f>AQ118-AS118</f>
        <v>0</v>
      </c>
      <c r="AS118" s="319">
        <f>V118</f>
        <v>0</v>
      </c>
      <c r="AT118" s="320">
        <f>O118+P118+S118</f>
        <v>0</v>
      </c>
      <c r="AU118" s="321">
        <f t="shared" si="498"/>
        <v>0</v>
      </c>
      <c r="AV118" s="322">
        <f t="shared" si="499"/>
        <v>0</v>
      </c>
      <c r="AW118" s="228">
        <f t="shared" si="499"/>
        <v>0</v>
      </c>
      <c r="AX118" s="230">
        <f>AR118-AT118</f>
        <v>0</v>
      </c>
      <c r="AZ118" s="269">
        <f t="shared" si="404"/>
        <v>107</v>
      </c>
      <c r="BA118" s="284" t="str">
        <f t="shared" si="500"/>
        <v>MIHALCA FARM</v>
      </c>
      <c r="BB118" s="285"/>
      <c r="BC118" s="285"/>
      <c r="BD118" s="286"/>
      <c r="BE118" s="278"/>
      <c r="BF118" s="287"/>
      <c r="BG118" s="177">
        <f>D118</f>
        <v>0</v>
      </c>
      <c r="BH118" s="178" t="str">
        <f>IF(E118=0,"0",E118)</f>
        <v>0</v>
      </c>
      <c r="BI118" s="321">
        <f t="shared" si="501"/>
        <v>0</v>
      </c>
      <c r="BJ118" s="338">
        <f t="shared" si="502"/>
        <v>0</v>
      </c>
    </row>
    <row r="119" spans="1:62" s="78" customFormat="1" ht="13.5">
      <c r="A119" s="108">
        <f t="shared" si="532"/>
        <v>108</v>
      </c>
      <c r="B119" s="119" t="str">
        <f t="shared" si="496"/>
        <v>TOTAL MIHALCA FARM</v>
      </c>
      <c r="C119" s="345"/>
      <c r="D119" s="345"/>
      <c r="E119" s="346"/>
      <c r="F119" s="347">
        <f aca="true" t="shared" si="551" ref="F119:H119">SUM(F117:F118)</f>
        <v>0</v>
      </c>
      <c r="G119" s="348">
        <f t="shared" si="551"/>
        <v>240</v>
      </c>
      <c r="H119" s="349">
        <f t="shared" si="551"/>
        <v>240</v>
      </c>
      <c r="I119" s="175" t="str">
        <f t="shared" si="381"/>
        <v>OK</v>
      </c>
      <c r="J119" s="181">
        <f t="shared" si="504"/>
        <v>108</v>
      </c>
      <c r="K119" s="119" t="str">
        <f t="shared" si="497"/>
        <v>TOTAL MIHALCA FARM</v>
      </c>
      <c r="L119" s="193"/>
      <c r="M119" s="194"/>
      <c r="N119" s="363">
        <f aca="true" t="shared" si="552" ref="N119:Z119">SUM(N117:N118)</f>
        <v>240</v>
      </c>
      <c r="O119" s="195">
        <f t="shared" si="552"/>
        <v>0</v>
      </c>
      <c r="P119" s="195">
        <f t="shared" si="552"/>
        <v>0</v>
      </c>
      <c r="Q119" s="195">
        <f t="shared" si="552"/>
        <v>0</v>
      </c>
      <c r="R119" s="195">
        <f t="shared" si="552"/>
        <v>0</v>
      </c>
      <c r="S119" s="195">
        <f t="shared" si="552"/>
        <v>0</v>
      </c>
      <c r="T119" s="195">
        <f t="shared" si="552"/>
        <v>0</v>
      </c>
      <c r="U119" s="366">
        <f t="shared" si="552"/>
        <v>0</v>
      </c>
      <c r="V119" s="195">
        <f t="shared" si="552"/>
        <v>0</v>
      </c>
      <c r="W119" s="195">
        <f t="shared" si="552"/>
        <v>0</v>
      </c>
      <c r="X119" s="195">
        <f t="shared" si="552"/>
        <v>240</v>
      </c>
      <c r="Y119" s="242">
        <f t="shared" si="552"/>
        <v>240</v>
      </c>
      <c r="Z119" s="243">
        <f t="shared" si="552"/>
        <v>0</v>
      </c>
      <c r="AA119" s="244"/>
      <c r="AB119" s="245">
        <f>SUM(AB117:AB118)</f>
        <v>240</v>
      </c>
      <c r="AD119" s="231"/>
      <c r="AE119" s="232">
        <f t="shared" si="383"/>
        <v>0</v>
      </c>
      <c r="AF119" s="231"/>
      <c r="AG119" s="232">
        <f t="shared" si="384"/>
        <v>240</v>
      </c>
      <c r="AI119" s="269">
        <f t="shared" si="432"/>
        <v>108</v>
      </c>
      <c r="AJ119" s="384" t="s">
        <v>184</v>
      </c>
      <c r="AK119" s="280"/>
      <c r="AL119" s="281"/>
      <c r="AM119" s="282"/>
      <c r="AN119" s="283"/>
      <c r="AO119" s="323"/>
      <c r="AP119" s="324"/>
      <c r="AQ119" s="325">
        <f aca="true" t="shared" si="553" ref="AQ119:AT119">SUM(AQ117:AQ118)</f>
        <v>240</v>
      </c>
      <c r="AR119" s="325">
        <f t="shared" si="553"/>
        <v>240</v>
      </c>
      <c r="AS119" s="325">
        <f t="shared" si="553"/>
        <v>0</v>
      </c>
      <c r="AT119" s="326">
        <f t="shared" si="553"/>
        <v>0</v>
      </c>
      <c r="AU119" s="327">
        <f t="shared" si="498"/>
        <v>0</v>
      </c>
      <c r="AV119" s="328">
        <f t="shared" si="499"/>
        <v>240</v>
      </c>
      <c r="AW119" s="336">
        <f t="shared" si="499"/>
        <v>0</v>
      </c>
      <c r="AX119" s="337">
        <f>SUM(AX117:AX118)</f>
        <v>240</v>
      </c>
      <c r="AZ119" s="269">
        <f t="shared" si="404"/>
        <v>108</v>
      </c>
      <c r="BA119" s="406" t="str">
        <f t="shared" si="500"/>
        <v>TOTAL MIHALCA FARM</v>
      </c>
      <c r="BB119" s="280"/>
      <c r="BC119" s="280"/>
      <c r="BD119" s="281"/>
      <c r="BE119" s="282"/>
      <c r="BF119" s="283"/>
      <c r="BG119" s="323"/>
      <c r="BH119" s="324"/>
      <c r="BI119" s="327">
        <f t="shared" si="501"/>
        <v>0</v>
      </c>
      <c r="BJ119" s="339">
        <f t="shared" si="502"/>
        <v>0</v>
      </c>
    </row>
    <row r="120" spans="1:62" s="78" customFormat="1" ht="12.75">
      <c r="A120" s="108">
        <f t="shared" si="532"/>
        <v>109</v>
      </c>
      <c r="B120" s="114" t="str">
        <f t="shared" si="496"/>
        <v>MILLEFOLIA</v>
      </c>
      <c r="C120" s="141" t="s">
        <v>185</v>
      </c>
      <c r="D120" s="141">
        <v>44</v>
      </c>
      <c r="E120" s="142">
        <v>42521</v>
      </c>
      <c r="F120" s="357"/>
      <c r="G120" s="358">
        <v>240</v>
      </c>
      <c r="H120" s="137">
        <f t="shared" si="539"/>
        <v>240</v>
      </c>
      <c r="I120" s="175" t="str">
        <f t="shared" si="381"/>
        <v>OK</v>
      </c>
      <c r="J120" s="181">
        <f t="shared" si="504"/>
        <v>109</v>
      </c>
      <c r="K120" s="114" t="str">
        <f t="shared" si="497"/>
        <v>MILLEFOLIA</v>
      </c>
      <c r="L120" s="177">
        <f t="shared" si="540"/>
        <v>44</v>
      </c>
      <c r="M120" s="178">
        <f t="shared" si="541"/>
        <v>42521</v>
      </c>
      <c r="N120" s="179">
        <f t="shared" si="542"/>
        <v>240</v>
      </c>
      <c r="O120" s="180"/>
      <c r="P120" s="180"/>
      <c r="Q120" s="205">
        <f t="shared" si="543"/>
        <v>0</v>
      </c>
      <c r="R120" s="205">
        <f t="shared" si="544"/>
        <v>0</v>
      </c>
      <c r="S120" s="205">
        <f t="shared" si="545"/>
        <v>0</v>
      </c>
      <c r="T120" s="180"/>
      <c r="U120" s="206"/>
      <c r="V120" s="208">
        <f t="shared" si="546"/>
        <v>0</v>
      </c>
      <c r="W120" s="208">
        <f t="shared" si="547"/>
        <v>0</v>
      </c>
      <c r="X120" s="208">
        <f t="shared" si="548"/>
        <v>240</v>
      </c>
      <c r="Y120" s="227">
        <f t="shared" si="549"/>
        <v>240</v>
      </c>
      <c r="Z120" s="228"/>
      <c r="AA120" s="241"/>
      <c r="AB120" s="230">
        <f t="shared" si="550"/>
        <v>240</v>
      </c>
      <c r="AC120" s="77"/>
      <c r="AD120" s="231"/>
      <c r="AE120" s="232">
        <f aca="true" t="shared" si="554" ref="AE120:AE125">F120</f>
        <v>0</v>
      </c>
      <c r="AF120" s="231"/>
      <c r="AG120" s="232">
        <f aca="true" t="shared" si="555" ref="AG120:AG125">G120</f>
        <v>240</v>
      </c>
      <c r="AH120" s="77"/>
      <c r="AI120" s="269">
        <f t="shared" si="432"/>
        <v>109</v>
      </c>
      <c r="AJ120" s="385" t="s">
        <v>186</v>
      </c>
      <c r="AK120" s="386"/>
      <c r="AL120" s="387"/>
      <c r="AM120" s="388"/>
      <c r="AN120" s="389"/>
      <c r="AO120" s="393"/>
      <c r="AP120" s="394"/>
      <c r="AQ120" s="395"/>
      <c r="AR120" s="395"/>
      <c r="AS120" s="395"/>
      <c r="AT120" s="395"/>
      <c r="AU120" s="396"/>
      <c r="AV120" s="397"/>
      <c r="AW120" s="402"/>
      <c r="AX120" s="403"/>
      <c r="AZ120" s="269"/>
      <c r="BA120" s="407" t="str">
        <f t="shared" si="500"/>
        <v>MILLEFOLIA</v>
      </c>
      <c r="BB120" s="386"/>
      <c r="BC120" s="386"/>
      <c r="BD120" s="387"/>
      <c r="BE120" s="388"/>
      <c r="BF120" s="389"/>
      <c r="BG120" s="393"/>
      <c r="BH120" s="394"/>
      <c r="BI120" s="396"/>
      <c r="BJ120" s="408"/>
    </row>
    <row r="121" spans="1:62" s="78" customFormat="1" ht="12.75">
      <c r="A121" s="108">
        <f t="shared" si="532"/>
        <v>110</v>
      </c>
      <c r="B121" s="114" t="str">
        <f t="shared" si="496"/>
        <v>MILLEFOLIA</v>
      </c>
      <c r="C121" s="133"/>
      <c r="D121" s="133"/>
      <c r="E121" s="151"/>
      <c r="F121" s="117"/>
      <c r="G121" s="117"/>
      <c r="H121" s="137">
        <f t="shared" si="539"/>
        <v>0</v>
      </c>
      <c r="I121" s="175" t="str">
        <f t="shared" si="381"/>
        <v>OK</v>
      </c>
      <c r="J121" s="181">
        <f t="shared" si="504"/>
        <v>110</v>
      </c>
      <c r="K121" s="114" t="str">
        <f t="shared" si="497"/>
        <v>MILLEFOLIA</v>
      </c>
      <c r="L121" s="177">
        <f t="shared" si="540"/>
        <v>0</v>
      </c>
      <c r="M121" s="178" t="str">
        <f t="shared" si="541"/>
        <v>0</v>
      </c>
      <c r="N121" s="179">
        <f t="shared" si="542"/>
        <v>0</v>
      </c>
      <c r="O121" s="180"/>
      <c r="P121" s="180"/>
      <c r="Q121" s="205">
        <f t="shared" si="543"/>
        <v>0</v>
      </c>
      <c r="R121" s="205">
        <f t="shared" si="544"/>
        <v>0</v>
      </c>
      <c r="S121" s="205">
        <f t="shared" si="545"/>
        <v>0</v>
      </c>
      <c r="T121" s="180"/>
      <c r="U121" s="206"/>
      <c r="V121" s="208">
        <f t="shared" si="546"/>
        <v>0</v>
      </c>
      <c r="W121" s="208">
        <f t="shared" si="547"/>
        <v>0</v>
      </c>
      <c r="X121" s="208">
        <f t="shared" si="548"/>
        <v>0</v>
      </c>
      <c r="Y121" s="227">
        <f t="shared" si="549"/>
        <v>0</v>
      </c>
      <c r="Z121" s="228"/>
      <c r="AA121" s="241"/>
      <c r="AB121" s="230">
        <f t="shared" si="550"/>
        <v>0</v>
      </c>
      <c r="AC121" s="77"/>
      <c r="AD121" s="231"/>
      <c r="AE121" s="232">
        <f t="shared" si="554"/>
        <v>0</v>
      </c>
      <c r="AF121" s="231"/>
      <c r="AG121" s="232">
        <f t="shared" si="555"/>
        <v>0</v>
      </c>
      <c r="AH121" s="77"/>
      <c r="AI121" s="269">
        <f t="shared" si="432"/>
        <v>110</v>
      </c>
      <c r="AJ121" s="385" t="s">
        <v>186</v>
      </c>
      <c r="AK121" s="386"/>
      <c r="AL121" s="387"/>
      <c r="AM121" s="388"/>
      <c r="AN121" s="389"/>
      <c r="AO121" s="393"/>
      <c r="AP121" s="394"/>
      <c r="AQ121" s="395"/>
      <c r="AR121" s="395"/>
      <c r="AS121" s="395"/>
      <c r="AT121" s="395"/>
      <c r="AU121" s="396"/>
      <c r="AV121" s="397"/>
      <c r="AW121" s="402"/>
      <c r="AX121" s="403"/>
      <c r="AZ121" s="269"/>
      <c r="BA121" s="407" t="str">
        <f t="shared" si="500"/>
        <v>MILLEFOLIA</v>
      </c>
      <c r="BB121" s="386"/>
      <c r="BC121" s="386"/>
      <c r="BD121" s="387"/>
      <c r="BE121" s="388"/>
      <c r="BF121" s="389"/>
      <c r="BG121" s="393"/>
      <c r="BH121" s="394"/>
      <c r="BI121" s="396"/>
      <c r="BJ121" s="408"/>
    </row>
    <row r="122" spans="1:62" s="78" customFormat="1" ht="13.5">
      <c r="A122" s="108">
        <f t="shared" si="532"/>
        <v>111</v>
      </c>
      <c r="B122" s="119" t="str">
        <f t="shared" si="496"/>
        <v>TOTAL MILLEFOLIA</v>
      </c>
      <c r="C122" s="138"/>
      <c r="D122" s="139"/>
      <c r="E122" s="122"/>
      <c r="F122" s="124">
        <f aca="true" t="shared" si="556" ref="F122:H122">SUM(F120:F121)</f>
        <v>0</v>
      </c>
      <c r="G122" s="124">
        <f t="shared" si="556"/>
        <v>240</v>
      </c>
      <c r="H122" s="140">
        <f t="shared" si="556"/>
        <v>240</v>
      </c>
      <c r="I122" s="175" t="str">
        <f t="shared" si="381"/>
        <v>OK</v>
      </c>
      <c r="J122" s="181">
        <f t="shared" si="504"/>
        <v>111</v>
      </c>
      <c r="K122" s="119" t="str">
        <f t="shared" si="497"/>
        <v>TOTAL MILLEFOLIA</v>
      </c>
      <c r="L122" s="193"/>
      <c r="M122" s="194"/>
      <c r="N122" s="195">
        <f aca="true" t="shared" si="557" ref="N122:Z122">SUM(N120:N121)</f>
        <v>240</v>
      </c>
      <c r="O122" s="195">
        <f t="shared" si="557"/>
        <v>0</v>
      </c>
      <c r="P122" s="195">
        <f t="shared" si="557"/>
        <v>0</v>
      </c>
      <c r="Q122" s="195">
        <f t="shared" si="557"/>
        <v>0</v>
      </c>
      <c r="R122" s="195">
        <f t="shared" si="557"/>
        <v>0</v>
      </c>
      <c r="S122" s="195">
        <f t="shared" si="557"/>
        <v>0</v>
      </c>
      <c r="T122" s="195">
        <f t="shared" si="557"/>
        <v>0</v>
      </c>
      <c r="U122" s="195">
        <f t="shared" si="557"/>
        <v>0</v>
      </c>
      <c r="V122" s="195">
        <f t="shared" si="557"/>
        <v>0</v>
      </c>
      <c r="W122" s="195">
        <f t="shared" si="557"/>
        <v>0</v>
      </c>
      <c r="X122" s="195">
        <f t="shared" si="557"/>
        <v>240</v>
      </c>
      <c r="Y122" s="242">
        <f t="shared" si="557"/>
        <v>240</v>
      </c>
      <c r="Z122" s="243">
        <f t="shared" si="557"/>
        <v>0</v>
      </c>
      <c r="AA122" s="244"/>
      <c r="AB122" s="245">
        <f>SUM(AB120:AB121)</f>
        <v>240</v>
      </c>
      <c r="AD122" s="231"/>
      <c r="AE122" s="232">
        <f t="shared" si="554"/>
        <v>0</v>
      </c>
      <c r="AF122" s="231"/>
      <c r="AG122" s="232">
        <f t="shared" si="555"/>
        <v>240</v>
      </c>
      <c r="AI122" s="269">
        <f t="shared" si="432"/>
        <v>111</v>
      </c>
      <c r="AJ122" s="385" t="s">
        <v>187</v>
      </c>
      <c r="AK122" s="386"/>
      <c r="AL122" s="387"/>
      <c r="AM122" s="388"/>
      <c r="AN122" s="389"/>
      <c r="AO122" s="393"/>
      <c r="AP122" s="394"/>
      <c r="AQ122" s="395"/>
      <c r="AR122" s="395"/>
      <c r="AS122" s="395"/>
      <c r="AT122" s="395"/>
      <c r="AU122" s="396"/>
      <c r="AV122" s="397"/>
      <c r="AW122" s="402"/>
      <c r="AX122" s="403"/>
      <c r="AZ122" s="269"/>
      <c r="BA122" s="407" t="str">
        <f t="shared" si="500"/>
        <v>TOTAL MILLEFOLIA</v>
      </c>
      <c r="BB122" s="386"/>
      <c r="BC122" s="386"/>
      <c r="BD122" s="387"/>
      <c r="BE122" s="388"/>
      <c r="BF122" s="389"/>
      <c r="BG122" s="393"/>
      <c r="BH122" s="394"/>
      <c r="BI122" s="396"/>
      <c r="BJ122" s="408"/>
    </row>
    <row r="123" spans="1:62" s="77" customFormat="1" ht="12.75">
      <c r="A123" s="108">
        <f t="shared" si="532"/>
        <v>112</v>
      </c>
      <c r="B123" s="114" t="str">
        <f aca="true" t="shared" si="558" ref="B123:B125">AJ123</f>
        <v>MINERVA</v>
      </c>
      <c r="C123" s="141"/>
      <c r="D123" s="141"/>
      <c r="E123" s="142"/>
      <c r="F123" s="143"/>
      <c r="G123" s="144"/>
      <c r="H123" s="343">
        <f aca="true" t="shared" si="559" ref="H123:H130">F123+G123</f>
        <v>0</v>
      </c>
      <c r="I123" s="175" t="str">
        <f t="shared" si="381"/>
        <v>OK</v>
      </c>
      <c r="J123" s="181">
        <f aca="true" t="shared" si="560" ref="J123:K125">AI123</f>
        <v>112</v>
      </c>
      <c r="K123" s="114" t="str">
        <f t="shared" si="560"/>
        <v>MINERVA</v>
      </c>
      <c r="L123" s="177">
        <f aca="true" t="shared" si="561" ref="L123:L130">D123</f>
        <v>0</v>
      </c>
      <c r="M123" s="178" t="str">
        <f aca="true" t="shared" si="562" ref="M123:M130">IF(E123=0,"0",E123)</f>
        <v>0</v>
      </c>
      <c r="N123" s="179">
        <f aca="true" t="shared" si="563" ref="N123:N130">H123</f>
        <v>0</v>
      </c>
      <c r="O123" s="180"/>
      <c r="P123" s="180"/>
      <c r="Q123" s="205">
        <f aca="true" t="shared" si="564" ref="Q123:Q130">IF(F123-O123-T123-AE123&gt;0,F123-O123-T123-AE123,0)</f>
        <v>0</v>
      </c>
      <c r="R123" s="205">
        <f aca="true" t="shared" si="565" ref="R123:R130">IF(G123-P123-U123-AG123&gt;0,G123-P123-U123-AG123,0)</f>
        <v>0</v>
      </c>
      <c r="S123" s="205">
        <f aca="true" t="shared" si="566" ref="S123:S130">Q123+R123</f>
        <v>0</v>
      </c>
      <c r="T123" s="180"/>
      <c r="U123" s="215"/>
      <c r="V123" s="208">
        <f aca="true" t="shared" si="567" ref="V123:V130">T123+U123</f>
        <v>0</v>
      </c>
      <c r="W123" s="208">
        <f>F123-O123-Q123-T123</f>
        <v>0</v>
      </c>
      <c r="X123" s="208">
        <f>G123-P123-R123-U123</f>
        <v>0</v>
      </c>
      <c r="Y123" s="227">
        <f aca="true" t="shared" si="568" ref="Y123:Y130">AB123-Z123</f>
        <v>0</v>
      </c>
      <c r="Z123" s="228"/>
      <c r="AA123" s="241"/>
      <c r="AB123" s="230">
        <f aca="true" t="shared" si="569" ref="AB123:AB130">W123+X123</f>
        <v>0</v>
      </c>
      <c r="AD123" s="231"/>
      <c r="AE123" s="232">
        <f t="shared" si="554"/>
        <v>0</v>
      </c>
      <c r="AF123" s="231"/>
      <c r="AG123" s="232">
        <f t="shared" si="555"/>
        <v>0</v>
      </c>
      <c r="AI123" s="269">
        <f t="shared" si="432"/>
        <v>112</v>
      </c>
      <c r="AJ123" s="382" t="s">
        <v>188</v>
      </c>
      <c r="AK123" s="285"/>
      <c r="AL123" s="286"/>
      <c r="AM123" s="278"/>
      <c r="AN123" s="287"/>
      <c r="AO123" s="177">
        <f aca="true" t="shared" si="570" ref="AO123:AO130">L123</f>
        <v>0</v>
      </c>
      <c r="AP123" s="178" t="str">
        <f aca="true" t="shared" si="571" ref="AP123:AP130">IF(M123=0,"0",M123)</f>
        <v>0</v>
      </c>
      <c r="AQ123" s="179">
        <f aca="true" t="shared" si="572" ref="AQ123:AQ130">N123</f>
        <v>0</v>
      </c>
      <c r="AR123" s="208">
        <f aca="true" t="shared" si="573" ref="AR123:AR130">AQ123-AS123</f>
        <v>0</v>
      </c>
      <c r="AS123" s="319">
        <f aca="true" t="shared" si="574" ref="AS123:AS130">V123</f>
        <v>0</v>
      </c>
      <c r="AT123" s="320">
        <f aca="true" t="shared" si="575" ref="AT123:AT130">O123+P123+S123</f>
        <v>0</v>
      </c>
      <c r="AU123" s="321">
        <f aca="true" t="shared" si="576" ref="AU123:AU139">Z123</f>
        <v>0</v>
      </c>
      <c r="AV123" s="322">
        <f aca="true" t="shared" si="577" ref="AV123:AW125">Y123</f>
        <v>0</v>
      </c>
      <c r="AW123" s="228">
        <f t="shared" si="577"/>
        <v>0</v>
      </c>
      <c r="AX123" s="230">
        <f aca="true" t="shared" si="578" ref="AX123:AX130">AR123-AT123</f>
        <v>0</v>
      </c>
      <c r="AZ123" s="269">
        <f t="shared" si="404"/>
        <v>112</v>
      </c>
      <c r="BA123" s="284" t="s">
        <v>188</v>
      </c>
      <c r="BB123" s="285"/>
      <c r="BC123" s="285"/>
      <c r="BD123" s="286"/>
      <c r="BE123" s="278"/>
      <c r="BF123" s="287"/>
      <c r="BG123" s="177"/>
      <c r="BH123" s="178" t="str">
        <f aca="true" t="shared" si="579" ref="BH123:BH130">IF(E123=0,"0",E123)</f>
        <v>0</v>
      </c>
      <c r="BI123" s="321">
        <f aca="true" t="shared" si="580" ref="BI123:BI125">BJ123</f>
        <v>0</v>
      </c>
      <c r="BJ123" s="338">
        <f aca="true" t="shared" si="581" ref="BJ123:BJ125">Z123</f>
        <v>0</v>
      </c>
    </row>
    <row r="124" spans="1:62" s="77" customFormat="1" ht="12.75">
      <c r="A124" s="108">
        <f t="shared" si="532"/>
        <v>113</v>
      </c>
      <c r="B124" s="114" t="str">
        <f t="shared" si="558"/>
        <v>MINERVA</v>
      </c>
      <c r="C124" s="115"/>
      <c r="D124" s="115"/>
      <c r="E124" s="151"/>
      <c r="F124" s="117"/>
      <c r="G124" s="117"/>
      <c r="H124" s="344">
        <f t="shared" si="559"/>
        <v>0</v>
      </c>
      <c r="I124" s="175" t="str">
        <f t="shared" si="381"/>
        <v>OK</v>
      </c>
      <c r="J124" s="181">
        <f t="shared" si="560"/>
        <v>113</v>
      </c>
      <c r="K124" s="114" t="str">
        <f t="shared" si="560"/>
        <v>MINERVA</v>
      </c>
      <c r="L124" s="177">
        <f t="shared" si="561"/>
        <v>0</v>
      </c>
      <c r="M124" s="178" t="str">
        <f t="shared" si="562"/>
        <v>0</v>
      </c>
      <c r="N124" s="179">
        <f t="shared" si="563"/>
        <v>0</v>
      </c>
      <c r="O124" s="180"/>
      <c r="P124" s="180"/>
      <c r="Q124" s="205">
        <f t="shared" si="564"/>
        <v>0</v>
      </c>
      <c r="R124" s="205">
        <f t="shared" si="565"/>
        <v>0</v>
      </c>
      <c r="S124" s="205">
        <f t="shared" si="566"/>
        <v>0</v>
      </c>
      <c r="T124" s="180"/>
      <c r="U124" s="214"/>
      <c r="V124" s="208">
        <f t="shared" si="567"/>
        <v>0</v>
      </c>
      <c r="W124" s="208">
        <f>F124-O124-Q124-T124</f>
        <v>0</v>
      </c>
      <c r="X124" s="208">
        <f>G124-P124-R124-U124</f>
        <v>0</v>
      </c>
      <c r="Y124" s="227">
        <f t="shared" si="568"/>
        <v>0</v>
      </c>
      <c r="Z124" s="228"/>
      <c r="AA124" s="241"/>
      <c r="AB124" s="230">
        <f t="shared" si="569"/>
        <v>0</v>
      </c>
      <c r="AD124" s="231"/>
      <c r="AE124" s="232">
        <f t="shared" si="554"/>
        <v>0</v>
      </c>
      <c r="AF124" s="231"/>
      <c r="AG124" s="232">
        <f t="shared" si="555"/>
        <v>0</v>
      </c>
      <c r="AI124" s="269">
        <f t="shared" si="432"/>
        <v>113</v>
      </c>
      <c r="AJ124" s="383" t="s">
        <v>188</v>
      </c>
      <c r="AK124" s="285"/>
      <c r="AL124" s="286"/>
      <c r="AM124" s="278"/>
      <c r="AN124" s="287"/>
      <c r="AO124" s="177">
        <f t="shared" si="570"/>
        <v>0</v>
      </c>
      <c r="AP124" s="178" t="str">
        <f t="shared" si="571"/>
        <v>0</v>
      </c>
      <c r="AQ124" s="179">
        <f t="shared" si="572"/>
        <v>0</v>
      </c>
      <c r="AR124" s="208">
        <f t="shared" si="573"/>
        <v>0</v>
      </c>
      <c r="AS124" s="319">
        <f t="shared" si="574"/>
        <v>0</v>
      </c>
      <c r="AT124" s="320">
        <f t="shared" si="575"/>
        <v>0</v>
      </c>
      <c r="AU124" s="321">
        <f t="shared" si="576"/>
        <v>0</v>
      </c>
      <c r="AV124" s="322">
        <f t="shared" si="577"/>
        <v>0</v>
      </c>
      <c r="AW124" s="228">
        <f t="shared" si="577"/>
        <v>0</v>
      </c>
      <c r="AX124" s="230">
        <f t="shared" si="578"/>
        <v>0</v>
      </c>
      <c r="AZ124" s="269">
        <f t="shared" si="404"/>
        <v>113</v>
      </c>
      <c r="BA124" s="284" t="s">
        <v>188</v>
      </c>
      <c r="BB124" s="285"/>
      <c r="BC124" s="285"/>
      <c r="BD124" s="286"/>
      <c r="BE124" s="278"/>
      <c r="BF124" s="287"/>
      <c r="BG124" s="177">
        <f aca="true" t="shared" si="582" ref="BG124:BG130">D124</f>
        <v>0</v>
      </c>
      <c r="BH124" s="178" t="str">
        <f t="shared" si="579"/>
        <v>0</v>
      </c>
      <c r="BI124" s="321">
        <f t="shared" si="580"/>
        <v>0</v>
      </c>
      <c r="BJ124" s="338">
        <f t="shared" si="581"/>
        <v>0</v>
      </c>
    </row>
    <row r="125" spans="1:62" s="78" customFormat="1" ht="13.5">
      <c r="A125" s="108">
        <f t="shared" si="532"/>
        <v>114</v>
      </c>
      <c r="B125" s="119" t="str">
        <f t="shared" si="558"/>
        <v>TOTAL MINERVA</v>
      </c>
      <c r="C125" s="345"/>
      <c r="D125" s="345"/>
      <c r="E125" s="346"/>
      <c r="F125" s="347">
        <f aca="true" t="shared" si="583" ref="F125:H125">SUM(F123:F124)</f>
        <v>0</v>
      </c>
      <c r="G125" s="348">
        <f t="shared" si="583"/>
        <v>0</v>
      </c>
      <c r="H125" s="349">
        <f t="shared" si="583"/>
        <v>0</v>
      </c>
      <c r="I125" s="175" t="str">
        <f t="shared" si="381"/>
        <v>OK</v>
      </c>
      <c r="J125" s="181">
        <f t="shared" si="560"/>
        <v>114</v>
      </c>
      <c r="K125" s="119" t="str">
        <f t="shared" si="560"/>
        <v>TOTAL MINERVA</v>
      </c>
      <c r="L125" s="193"/>
      <c r="M125" s="194"/>
      <c r="N125" s="363">
        <f aca="true" t="shared" si="584" ref="N125:Z125">SUM(N123:N124)</f>
        <v>0</v>
      </c>
      <c r="O125" s="195">
        <f t="shared" si="584"/>
        <v>0</v>
      </c>
      <c r="P125" s="195">
        <f t="shared" si="584"/>
        <v>0</v>
      </c>
      <c r="Q125" s="195">
        <f t="shared" si="584"/>
        <v>0</v>
      </c>
      <c r="R125" s="195">
        <f t="shared" si="584"/>
        <v>0</v>
      </c>
      <c r="S125" s="195">
        <f t="shared" si="584"/>
        <v>0</v>
      </c>
      <c r="T125" s="195">
        <f t="shared" si="584"/>
        <v>0</v>
      </c>
      <c r="U125" s="366">
        <f t="shared" si="584"/>
        <v>0</v>
      </c>
      <c r="V125" s="195">
        <f t="shared" si="584"/>
        <v>0</v>
      </c>
      <c r="W125" s="195">
        <f t="shared" si="584"/>
        <v>0</v>
      </c>
      <c r="X125" s="195">
        <f t="shared" si="584"/>
        <v>0</v>
      </c>
      <c r="Y125" s="242">
        <f t="shared" si="584"/>
        <v>0</v>
      </c>
      <c r="Z125" s="243">
        <f t="shared" si="584"/>
        <v>0</v>
      </c>
      <c r="AA125" s="244"/>
      <c r="AB125" s="245">
        <f>SUM(AB123:AB124)</f>
        <v>0</v>
      </c>
      <c r="AD125" s="231"/>
      <c r="AE125" s="232">
        <f t="shared" si="554"/>
        <v>0</v>
      </c>
      <c r="AF125" s="231"/>
      <c r="AG125" s="232">
        <f t="shared" si="555"/>
        <v>0</v>
      </c>
      <c r="AI125" s="269">
        <f t="shared" si="432"/>
        <v>114</v>
      </c>
      <c r="AJ125" s="384" t="s">
        <v>189</v>
      </c>
      <c r="AK125" s="280"/>
      <c r="AL125" s="281"/>
      <c r="AM125" s="282"/>
      <c r="AN125" s="283"/>
      <c r="AO125" s="323"/>
      <c r="AP125" s="324"/>
      <c r="AQ125" s="325">
        <f aca="true" t="shared" si="585" ref="AQ125:AT125">SUM(AQ123:AQ124)</f>
        <v>0</v>
      </c>
      <c r="AR125" s="325">
        <f t="shared" si="585"/>
        <v>0</v>
      </c>
      <c r="AS125" s="325">
        <f t="shared" si="585"/>
        <v>0</v>
      </c>
      <c r="AT125" s="326">
        <f t="shared" si="585"/>
        <v>0</v>
      </c>
      <c r="AU125" s="327">
        <f t="shared" si="576"/>
        <v>0</v>
      </c>
      <c r="AV125" s="328">
        <f t="shared" si="577"/>
        <v>0</v>
      </c>
      <c r="AW125" s="336">
        <f t="shared" si="577"/>
        <v>0</v>
      </c>
      <c r="AX125" s="337">
        <f>SUM(AX123:AX124)</f>
        <v>0</v>
      </c>
      <c r="AZ125" s="269">
        <f t="shared" si="404"/>
        <v>114</v>
      </c>
      <c r="BA125" s="406" t="s">
        <v>189</v>
      </c>
      <c r="BB125" s="280"/>
      <c r="BC125" s="280"/>
      <c r="BD125" s="281"/>
      <c r="BE125" s="282"/>
      <c r="BF125" s="283"/>
      <c r="BG125" s="323"/>
      <c r="BH125" s="324"/>
      <c r="BI125" s="327">
        <f t="shared" si="580"/>
        <v>0</v>
      </c>
      <c r="BJ125" s="339">
        <f t="shared" si="581"/>
        <v>0</v>
      </c>
    </row>
    <row r="126" spans="1:62" s="77" customFormat="1" ht="12.75">
      <c r="A126" s="108">
        <f t="shared" si="532"/>
        <v>115</v>
      </c>
      <c r="B126" s="114" t="str">
        <f aca="true" t="shared" si="586" ref="B126:B136">AJ126</f>
        <v>NORDPHARM 1IULIU MANIU</v>
      </c>
      <c r="C126" s="133"/>
      <c r="D126" s="133"/>
      <c r="E126" s="134"/>
      <c r="F126" s="136"/>
      <c r="G126" s="136"/>
      <c r="H126" s="118">
        <f t="shared" si="559"/>
        <v>0</v>
      </c>
      <c r="I126" s="175" t="str">
        <f aca="true" t="shared" si="587" ref="I126:I135">IF(H126=N126,"OK","ATENTIE")</f>
        <v>OK</v>
      </c>
      <c r="J126" s="181">
        <f aca="true" t="shared" si="588" ref="J126:J171">AI126</f>
        <v>115</v>
      </c>
      <c r="K126" s="114" t="str">
        <f aca="true" t="shared" si="589" ref="K126:K136">AJ126</f>
        <v>NORDPHARM 1IULIU MANIU</v>
      </c>
      <c r="L126" s="177">
        <f t="shared" si="561"/>
        <v>0</v>
      </c>
      <c r="M126" s="178" t="str">
        <f t="shared" si="562"/>
        <v>0</v>
      </c>
      <c r="N126" s="179">
        <f t="shared" si="563"/>
        <v>0</v>
      </c>
      <c r="O126" s="180"/>
      <c r="P126" s="180"/>
      <c r="Q126" s="205">
        <f t="shared" si="564"/>
        <v>0</v>
      </c>
      <c r="R126" s="205">
        <f t="shared" si="565"/>
        <v>0</v>
      </c>
      <c r="S126" s="205">
        <f t="shared" si="566"/>
        <v>0</v>
      </c>
      <c r="T126" s="180"/>
      <c r="U126" s="180"/>
      <c r="V126" s="208">
        <f t="shared" si="567"/>
        <v>0</v>
      </c>
      <c r="W126" s="208">
        <f aca="true" t="shared" si="590" ref="W126:X130">F126-O126-Q126-T126</f>
        <v>0</v>
      </c>
      <c r="X126" s="208">
        <f t="shared" si="590"/>
        <v>0</v>
      </c>
      <c r="Y126" s="227">
        <f t="shared" si="568"/>
        <v>0</v>
      </c>
      <c r="Z126" s="228"/>
      <c r="AA126" s="241"/>
      <c r="AB126" s="230">
        <f t="shared" si="569"/>
        <v>0</v>
      </c>
      <c r="AD126" s="231"/>
      <c r="AE126" s="232">
        <f t="shared" si="383"/>
        <v>0</v>
      </c>
      <c r="AF126" s="231"/>
      <c r="AG126" s="232">
        <f t="shared" si="384"/>
        <v>0</v>
      </c>
      <c r="AI126" s="269">
        <f t="shared" si="432"/>
        <v>115</v>
      </c>
      <c r="AJ126" s="390" t="s">
        <v>190</v>
      </c>
      <c r="AK126" s="391"/>
      <c r="AL126" s="391"/>
      <c r="AM126" s="392"/>
      <c r="AN126" s="379"/>
      <c r="AO126" s="177">
        <f t="shared" si="570"/>
        <v>0</v>
      </c>
      <c r="AP126" s="178" t="str">
        <f t="shared" si="571"/>
        <v>0</v>
      </c>
      <c r="AQ126" s="179">
        <f t="shared" si="572"/>
        <v>0</v>
      </c>
      <c r="AR126" s="208">
        <f t="shared" si="573"/>
        <v>0</v>
      </c>
      <c r="AS126" s="319">
        <f t="shared" si="574"/>
        <v>0</v>
      </c>
      <c r="AT126" s="320">
        <f t="shared" si="575"/>
        <v>0</v>
      </c>
      <c r="AU126" s="321">
        <f t="shared" si="576"/>
        <v>0</v>
      </c>
      <c r="AV126" s="322">
        <f aca="true" t="shared" si="591" ref="AV126:AV139">Y126</f>
        <v>0</v>
      </c>
      <c r="AW126" s="228">
        <f aca="true" t="shared" si="592" ref="AW126:AW139">Z126</f>
        <v>0</v>
      </c>
      <c r="AX126" s="230">
        <f t="shared" si="578"/>
        <v>0</v>
      </c>
      <c r="AZ126" s="269">
        <f t="shared" si="404"/>
        <v>115</v>
      </c>
      <c r="BA126" s="284" t="str">
        <f aca="true" t="shared" si="593" ref="BA126:BA135">AJ126</f>
        <v>NORDPHARM 1IULIU MANIU</v>
      </c>
      <c r="BB126" s="295"/>
      <c r="BC126" s="295"/>
      <c r="BD126" s="295"/>
      <c r="BE126" s="381"/>
      <c r="BF126" s="410"/>
      <c r="BG126" s="177">
        <f t="shared" si="582"/>
        <v>0</v>
      </c>
      <c r="BH126" s="178" t="str">
        <f t="shared" si="579"/>
        <v>0</v>
      </c>
      <c r="BI126" s="321">
        <f t="shared" si="501"/>
        <v>0</v>
      </c>
      <c r="BJ126" s="338">
        <f aca="true" t="shared" si="594" ref="BJ126:BJ135">Z126</f>
        <v>0</v>
      </c>
    </row>
    <row r="127" spans="1:62" s="77" customFormat="1" ht="12.75">
      <c r="A127" s="108">
        <f t="shared" si="532"/>
        <v>116</v>
      </c>
      <c r="B127" s="114" t="str">
        <f t="shared" si="586"/>
        <v>NORDPHARM VL</v>
      </c>
      <c r="C127" s="133" t="s">
        <v>191</v>
      </c>
      <c r="D127" s="133">
        <v>491</v>
      </c>
      <c r="E127" s="134">
        <v>42521</v>
      </c>
      <c r="F127" s="136"/>
      <c r="G127" s="136">
        <v>120</v>
      </c>
      <c r="H127" s="118">
        <f t="shared" si="559"/>
        <v>120</v>
      </c>
      <c r="I127" s="175" t="str">
        <f t="shared" si="587"/>
        <v>OK</v>
      </c>
      <c r="J127" s="181">
        <f t="shared" si="588"/>
        <v>116</v>
      </c>
      <c r="K127" s="114" t="str">
        <f t="shared" si="589"/>
        <v>NORDPHARM VL</v>
      </c>
      <c r="L127" s="177">
        <f t="shared" si="561"/>
        <v>491</v>
      </c>
      <c r="M127" s="178">
        <f t="shared" si="562"/>
        <v>42521</v>
      </c>
      <c r="N127" s="179">
        <f t="shared" si="563"/>
        <v>120</v>
      </c>
      <c r="O127" s="180"/>
      <c r="P127" s="180"/>
      <c r="Q127" s="205">
        <f t="shared" si="564"/>
        <v>0</v>
      </c>
      <c r="R127" s="205">
        <f t="shared" si="565"/>
        <v>0</v>
      </c>
      <c r="S127" s="205">
        <f t="shared" si="566"/>
        <v>0</v>
      </c>
      <c r="T127" s="180"/>
      <c r="U127" s="180"/>
      <c r="V127" s="208">
        <f t="shared" si="567"/>
        <v>0</v>
      </c>
      <c r="W127" s="208">
        <f t="shared" si="590"/>
        <v>0</v>
      </c>
      <c r="X127" s="208">
        <f t="shared" si="590"/>
        <v>120</v>
      </c>
      <c r="Y127" s="227">
        <f t="shared" si="568"/>
        <v>120</v>
      </c>
      <c r="Z127" s="228"/>
      <c r="AA127" s="241"/>
      <c r="AB127" s="230">
        <f t="shared" si="569"/>
        <v>120</v>
      </c>
      <c r="AD127" s="231"/>
      <c r="AE127" s="232">
        <f t="shared" si="383"/>
        <v>0</v>
      </c>
      <c r="AF127" s="231"/>
      <c r="AG127" s="232">
        <f t="shared" si="384"/>
        <v>120</v>
      </c>
      <c r="AI127" s="269">
        <f t="shared" si="432"/>
        <v>116</v>
      </c>
      <c r="AJ127" s="390" t="s">
        <v>192</v>
      </c>
      <c r="AK127" s="391"/>
      <c r="AL127" s="391"/>
      <c r="AM127" s="392"/>
      <c r="AN127" s="379"/>
      <c r="AO127" s="177">
        <f t="shared" si="570"/>
        <v>491</v>
      </c>
      <c r="AP127" s="178">
        <f t="shared" si="571"/>
        <v>42521</v>
      </c>
      <c r="AQ127" s="179">
        <f t="shared" si="572"/>
        <v>120</v>
      </c>
      <c r="AR127" s="208">
        <f t="shared" si="573"/>
        <v>120</v>
      </c>
      <c r="AS127" s="319">
        <f t="shared" si="574"/>
        <v>0</v>
      </c>
      <c r="AT127" s="320">
        <f t="shared" si="575"/>
        <v>0</v>
      </c>
      <c r="AU127" s="321">
        <f t="shared" si="576"/>
        <v>0</v>
      </c>
      <c r="AV127" s="322">
        <f t="shared" si="591"/>
        <v>120</v>
      </c>
      <c r="AW127" s="228">
        <f t="shared" si="592"/>
        <v>0</v>
      </c>
      <c r="AX127" s="230">
        <f t="shared" si="578"/>
        <v>120</v>
      </c>
      <c r="AZ127" s="269">
        <f t="shared" si="404"/>
        <v>116</v>
      </c>
      <c r="BA127" s="284" t="str">
        <f t="shared" si="593"/>
        <v>NORDPHARM VL</v>
      </c>
      <c r="BB127" s="295"/>
      <c r="BC127" s="295"/>
      <c r="BD127" s="295"/>
      <c r="BE127" s="381"/>
      <c r="BF127" s="410"/>
      <c r="BG127" s="177">
        <f t="shared" si="582"/>
        <v>491</v>
      </c>
      <c r="BH127" s="178">
        <f t="shared" si="579"/>
        <v>42521</v>
      </c>
      <c r="BI127" s="321">
        <f aca="true" t="shared" si="595" ref="BI127:BI136">BJ127</f>
        <v>0</v>
      </c>
      <c r="BJ127" s="338">
        <f t="shared" si="594"/>
        <v>0</v>
      </c>
    </row>
    <row r="128" spans="1:62" s="77" customFormat="1" ht="12.75">
      <c r="A128" s="108">
        <f t="shared" si="532"/>
        <v>117</v>
      </c>
      <c r="B128" s="114" t="str">
        <f t="shared" si="586"/>
        <v>NORDPHARM UNIRII</v>
      </c>
      <c r="C128" s="133" t="s">
        <v>193</v>
      </c>
      <c r="D128" s="133">
        <v>790</v>
      </c>
      <c r="E128" s="134">
        <v>42521</v>
      </c>
      <c r="F128" s="136"/>
      <c r="G128" s="136">
        <v>39.6</v>
      </c>
      <c r="H128" s="118">
        <f t="shared" si="559"/>
        <v>39.6</v>
      </c>
      <c r="I128" s="175" t="str">
        <f t="shared" si="587"/>
        <v>OK</v>
      </c>
      <c r="J128" s="181">
        <f t="shared" si="588"/>
        <v>117</v>
      </c>
      <c r="K128" s="114" t="str">
        <f t="shared" si="589"/>
        <v>NORDPHARM UNIRII</v>
      </c>
      <c r="L128" s="177">
        <f t="shared" si="561"/>
        <v>790</v>
      </c>
      <c r="M128" s="178">
        <f t="shared" si="562"/>
        <v>42521</v>
      </c>
      <c r="N128" s="179">
        <f t="shared" si="563"/>
        <v>39.6</v>
      </c>
      <c r="O128" s="180"/>
      <c r="P128" s="180"/>
      <c r="Q128" s="205">
        <f t="shared" si="564"/>
        <v>0</v>
      </c>
      <c r="R128" s="205">
        <f t="shared" si="565"/>
        <v>0</v>
      </c>
      <c r="S128" s="205">
        <f t="shared" si="566"/>
        <v>0</v>
      </c>
      <c r="T128" s="180"/>
      <c r="U128" s="180"/>
      <c r="V128" s="208">
        <f t="shared" si="567"/>
        <v>0</v>
      </c>
      <c r="W128" s="208">
        <f t="shared" si="590"/>
        <v>0</v>
      </c>
      <c r="X128" s="208">
        <f t="shared" si="590"/>
        <v>39.6</v>
      </c>
      <c r="Y128" s="227">
        <f t="shared" si="568"/>
        <v>39.6</v>
      </c>
      <c r="Z128" s="228"/>
      <c r="AA128" s="241"/>
      <c r="AB128" s="230">
        <f t="shared" si="569"/>
        <v>39.6</v>
      </c>
      <c r="AD128" s="231"/>
      <c r="AE128" s="232">
        <f t="shared" si="383"/>
        <v>0</v>
      </c>
      <c r="AF128" s="231"/>
      <c r="AG128" s="232">
        <f t="shared" si="384"/>
        <v>39.6</v>
      </c>
      <c r="AI128" s="269">
        <f t="shared" si="432"/>
        <v>117</v>
      </c>
      <c r="AJ128" s="390" t="s">
        <v>194</v>
      </c>
      <c r="AK128" s="391"/>
      <c r="AL128" s="391"/>
      <c r="AM128" s="392"/>
      <c r="AN128" s="379"/>
      <c r="AO128" s="177">
        <f t="shared" si="570"/>
        <v>790</v>
      </c>
      <c r="AP128" s="178">
        <f t="shared" si="571"/>
        <v>42521</v>
      </c>
      <c r="AQ128" s="179">
        <f t="shared" si="572"/>
        <v>39.6</v>
      </c>
      <c r="AR128" s="208">
        <f t="shared" si="573"/>
        <v>39.6</v>
      </c>
      <c r="AS128" s="319">
        <f t="shared" si="574"/>
        <v>0</v>
      </c>
      <c r="AT128" s="320">
        <f t="shared" si="575"/>
        <v>0</v>
      </c>
      <c r="AU128" s="321">
        <f t="shared" si="576"/>
        <v>0</v>
      </c>
      <c r="AV128" s="322">
        <f t="shared" si="591"/>
        <v>39.6</v>
      </c>
      <c r="AW128" s="228">
        <f t="shared" si="592"/>
        <v>0</v>
      </c>
      <c r="AX128" s="230">
        <f t="shared" si="578"/>
        <v>39.6</v>
      </c>
      <c r="AZ128" s="269">
        <f t="shared" si="404"/>
        <v>117</v>
      </c>
      <c r="BA128" s="284" t="str">
        <f t="shared" si="593"/>
        <v>NORDPHARM UNIRII</v>
      </c>
      <c r="BB128" s="295"/>
      <c r="BC128" s="295"/>
      <c r="BD128" s="295"/>
      <c r="BE128" s="381"/>
      <c r="BF128" s="410"/>
      <c r="BG128" s="177">
        <f t="shared" si="582"/>
        <v>790</v>
      </c>
      <c r="BH128" s="178">
        <f t="shared" si="579"/>
        <v>42521</v>
      </c>
      <c r="BI128" s="321">
        <f t="shared" si="595"/>
        <v>0</v>
      </c>
      <c r="BJ128" s="338">
        <f t="shared" si="594"/>
        <v>0</v>
      </c>
    </row>
    <row r="129" spans="1:62" s="77" customFormat="1" ht="12.75">
      <c r="A129" s="108">
        <f t="shared" si="532"/>
        <v>118</v>
      </c>
      <c r="B129" s="114" t="str">
        <f t="shared" si="586"/>
        <v>NORDPHARM COSBUC</v>
      </c>
      <c r="C129" s="133" t="s">
        <v>193</v>
      </c>
      <c r="D129" s="133">
        <v>702</v>
      </c>
      <c r="E129" s="134">
        <v>42521</v>
      </c>
      <c r="F129" s="136">
        <v>120</v>
      </c>
      <c r="G129" s="136">
        <v>2838</v>
      </c>
      <c r="H129" s="118">
        <f t="shared" si="559"/>
        <v>2958</v>
      </c>
      <c r="I129" s="175" t="str">
        <f t="shared" si="587"/>
        <v>OK</v>
      </c>
      <c r="J129" s="181">
        <f t="shared" si="588"/>
        <v>118</v>
      </c>
      <c r="K129" s="114" t="str">
        <f t="shared" si="589"/>
        <v>NORDPHARM COSBUC</v>
      </c>
      <c r="L129" s="177">
        <f t="shared" si="561"/>
        <v>702</v>
      </c>
      <c r="M129" s="178">
        <f t="shared" si="562"/>
        <v>42521</v>
      </c>
      <c r="N129" s="179">
        <f t="shared" si="563"/>
        <v>2958</v>
      </c>
      <c r="O129" s="180"/>
      <c r="P129" s="180"/>
      <c r="Q129" s="205">
        <f t="shared" si="564"/>
        <v>0</v>
      </c>
      <c r="R129" s="205">
        <f t="shared" si="565"/>
        <v>0</v>
      </c>
      <c r="S129" s="205">
        <f t="shared" si="566"/>
        <v>0</v>
      </c>
      <c r="T129" s="180"/>
      <c r="U129" s="180"/>
      <c r="V129" s="208">
        <f t="shared" si="567"/>
        <v>0</v>
      </c>
      <c r="W129" s="208">
        <f t="shared" si="590"/>
        <v>120</v>
      </c>
      <c r="X129" s="208">
        <f t="shared" si="590"/>
        <v>2838</v>
      </c>
      <c r="Y129" s="227">
        <f t="shared" si="568"/>
        <v>2958</v>
      </c>
      <c r="Z129" s="228"/>
      <c r="AA129" s="241"/>
      <c r="AB129" s="230">
        <f t="shared" si="569"/>
        <v>2958</v>
      </c>
      <c r="AD129" s="231"/>
      <c r="AE129" s="232">
        <f t="shared" si="383"/>
        <v>120</v>
      </c>
      <c r="AF129" s="231"/>
      <c r="AG129" s="232">
        <f t="shared" si="384"/>
        <v>2838</v>
      </c>
      <c r="AI129" s="269">
        <f t="shared" si="432"/>
        <v>118</v>
      </c>
      <c r="AJ129" s="390" t="s">
        <v>195</v>
      </c>
      <c r="AK129" s="391"/>
      <c r="AL129" s="391"/>
      <c r="AM129" s="392"/>
      <c r="AN129" s="379"/>
      <c r="AO129" s="177">
        <f t="shared" si="570"/>
        <v>702</v>
      </c>
      <c r="AP129" s="178">
        <f t="shared" si="571"/>
        <v>42521</v>
      </c>
      <c r="AQ129" s="179">
        <f t="shared" si="572"/>
        <v>2958</v>
      </c>
      <c r="AR129" s="208">
        <f t="shared" si="573"/>
        <v>2958</v>
      </c>
      <c r="AS129" s="319">
        <f t="shared" si="574"/>
        <v>0</v>
      </c>
      <c r="AT129" s="320">
        <f t="shared" si="575"/>
        <v>0</v>
      </c>
      <c r="AU129" s="321">
        <f t="shared" si="576"/>
        <v>0</v>
      </c>
      <c r="AV129" s="322">
        <f t="shared" si="591"/>
        <v>2958</v>
      </c>
      <c r="AW129" s="228">
        <f t="shared" si="592"/>
        <v>0</v>
      </c>
      <c r="AX129" s="230">
        <f t="shared" si="578"/>
        <v>2958</v>
      </c>
      <c r="AZ129" s="269">
        <f t="shared" si="404"/>
        <v>118</v>
      </c>
      <c r="BA129" s="284" t="str">
        <f t="shared" si="593"/>
        <v>NORDPHARM COSBUC</v>
      </c>
      <c r="BB129" s="295"/>
      <c r="BC129" s="295"/>
      <c r="BD129" s="295"/>
      <c r="BE129" s="381"/>
      <c r="BF129" s="410"/>
      <c r="BG129" s="177">
        <f t="shared" si="582"/>
        <v>702</v>
      </c>
      <c r="BH129" s="178">
        <f t="shared" si="579"/>
        <v>42521</v>
      </c>
      <c r="BI129" s="321">
        <f t="shared" si="595"/>
        <v>0</v>
      </c>
      <c r="BJ129" s="338">
        <f t="shared" si="594"/>
        <v>0</v>
      </c>
    </row>
    <row r="130" spans="1:62" s="77" customFormat="1" ht="12.75">
      <c r="A130" s="108">
        <f aca="true" t="shared" si="596" ref="A130:A137">AI130</f>
        <v>119</v>
      </c>
      <c r="B130" s="114" t="str">
        <f t="shared" si="586"/>
        <v>NORDPHARM SIGHET</v>
      </c>
      <c r="C130" s="133" t="s">
        <v>196</v>
      </c>
      <c r="D130" s="133">
        <v>178</v>
      </c>
      <c r="E130" s="134">
        <v>42521</v>
      </c>
      <c r="F130" s="136">
        <v>360</v>
      </c>
      <c r="G130" s="136">
        <v>2559.6</v>
      </c>
      <c r="H130" s="118">
        <f t="shared" si="559"/>
        <v>2919.6</v>
      </c>
      <c r="I130" s="175" t="str">
        <f t="shared" si="587"/>
        <v>OK</v>
      </c>
      <c r="J130" s="181">
        <f t="shared" si="588"/>
        <v>119</v>
      </c>
      <c r="K130" s="114" t="str">
        <f t="shared" si="589"/>
        <v>NORDPHARM SIGHET</v>
      </c>
      <c r="L130" s="177">
        <f t="shared" si="561"/>
        <v>178</v>
      </c>
      <c r="M130" s="178">
        <f t="shared" si="562"/>
        <v>42521</v>
      </c>
      <c r="N130" s="179">
        <f t="shared" si="563"/>
        <v>2919.6</v>
      </c>
      <c r="O130" s="180"/>
      <c r="P130" s="180"/>
      <c r="Q130" s="205">
        <f t="shared" si="564"/>
        <v>0</v>
      </c>
      <c r="R130" s="205">
        <f t="shared" si="565"/>
        <v>0</v>
      </c>
      <c r="S130" s="205">
        <f t="shared" si="566"/>
        <v>0</v>
      </c>
      <c r="T130" s="180"/>
      <c r="U130" s="180"/>
      <c r="V130" s="208">
        <f t="shared" si="567"/>
        <v>0</v>
      </c>
      <c r="W130" s="208">
        <f t="shared" si="590"/>
        <v>360</v>
      </c>
      <c r="X130" s="208">
        <f t="shared" si="590"/>
        <v>2559.6</v>
      </c>
      <c r="Y130" s="227">
        <f t="shared" si="568"/>
        <v>2919.6</v>
      </c>
      <c r="Z130" s="228"/>
      <c r="AA130" s="241"/>
      <c r="AB130" s="230">
        <f t="shared" si="569"/>
        <v>2919.6</v>
      </c>
      <c r="AD130" s="231"/>
      <c r="AE130" s="232">
        <f t="shared" si="383"/>
        <v>360</v>
      </c>
      <c r="AF130" s="231"/>
      <c r="AG130" s="232">
        <f t="shared" si="384"/>
        <v>2559.6</v>
      </c>
      <c r="AI130" s="269">
        <f t="shared" si="432"/>
        <v>119</v>
      </c>
      <c r="AJ130" s="390" t="s">
        <v>197</v>
      </c>
      <c r="AK130" s="391"/>
      <c r="AL130" s="391"/>
      <c r="AM130" s="392"/>
      <c r="AN130" s="379"/>
      <c r="AO130" s="177">
        <f t="shared" si="570"/>
        <v>178</v>
      </c>
      <c r="AP130" s="178">
        <f t="shared" si="571"/>
        <v>42521</v>
      </c>
      <c r="AQ130" s="179">
        <f t="shared" si="572"/>
        <v>2919.6</v>
      </c>
      <c r="AR130" s="208">
        <f t="shared" si="573"/>
        <v>2919.6</v>
      </c>
      <c r="AS130" s="319">
        <f t="shared" si="574"/>
        <v>0</v>
      </c>
      <c r="AT130" s="320">
        <f t="shared" si="575"/>
        <v>0</v>
      </c>
      <c r="AU130" s="321">
        <f t="shared" si="576"/>
        <v>0</v>
      </c>
      <c r="AV130" s="322">
        <f t="shared" si="591"/>
        <v>2919.6</v>
      </c>
      <c r="AW130" s="228">
        <f t="shared" si="592"/>
        <v>0</v>
      </c>
      <c r="AX130" s="230">
        <f t="shared" si="578"/>
        <v>2919.6</v>
      </c>
      <c r="AZ130" s="269">
        <f t="shared" si="404"/>
        <v>119</v>
      </c>
      <c r="BA130" s="284" t="str">
        <f t="shared" si="593"/>
        <v>NORDPHARM SIGHET</v>
      </c>
      <c r="BB130" s="295"/>
      <c r="BC130" s="295"/>
      <c r="BD130" s="295"/>
      <c r="BE130" s="381"/>
      <c r="BF130" s="410"/>
      <c r="BG130" s="177">
        <f t="shared" si="582"/>
        <v>178</v>
      </c>
      <c r="BH130" s="178">
        <f t="shared" si="579"/>
        <v>42521</v>
      </c>
      <c r="BI130" s="321">
        <f t="shared" si="595"/>
        <v>0</v>
      </c>
      <c r="BJ130" s="338">
        <f t="shared" si="594"/>
        <v>0</v>
      </c>
    </row>
    <row r="131" spans="1:62" s="78" customFormat="1" ht="13.5">
      <c r="A131" s="108">
        <f t="shared" si="596"/>
        <v>120</v>
      </c>
      <c r="B131" s="119" t="str">
        <f t="shared" si="586"/>
        <v>TOTAL NORDPHARM</v>
      </c>
      <c r="C131" s="120"/>
      <c r="D131" s="121"/>
      <c r="E131" s="122"/>
      <c r="F131" s="123">
        <f aca="true" t="shared" si="597" ref="F131:H131">SUM(F126:F130)</f>
        <v>480</v>
      </c>
      <c r="G131" s="124">
        <f t="shared" si="597"/>
        <v>5557.2</v>
      </c>
      <c r="H131" s="125">
        <f t="shared" si="597"/>
        <v>6037.2</v>
      </c>
      <c r="I131" s="175" t="str">
        <f t="shared" si="587"/>
        <v>OK</v>
      </c>
      <c r="J131" s="181">
        <f t="shared" si="588"/>
        <v>120</v>
      </c>
      <c r="K131" s="119" t="str">
        <f t="shared" si="589"/>
        <v>TOTAL NORDPHARM</v>
      </c>
      <c r="L131" s="193"/>
      <c r="M131" s="194"/>
      <c r="N131" s="363">
        <f aca="true" t="shared" si="598" ref="N131:Z131">SUM(N126:N130)</f>
        <v>6037.2</v>
      </c>
      <c r="O131" s="195">
        <f t="shared" si="598"/>
        <v>0</v>
      </c>
      <c r="P131" s="195">
        <f t="shared" si="598"/>
        <v>0</v>
      </c>
      <c r="Q131" s="195">
        <f t="shared" si="598"/>
        <v>0</v>
      </c>
      <c r="R131" s="195">
        <f t="shared" si="598"/>
        <v>0</v>
      </c>
      <c r="S131" s="195">
        <f t="shared" si="598"/>
        <v>0</v>
      </c>
      <c r="T131" s="195">
        <f t="shared" si="598"/>
        <v>0</v>
      </c>
      <c r="U131" s="195">
        <f t="shared" si="598"/>
        <v>0</v>
      </c>
      <c r="V131" s="195">
        <f t="shared" si="598"/>
        <v>0</v>
      </c>
      <c r="W131" s="195">
        <f t="shared" si="598"/>
        <v>480</v>
      </c>
      <c r="X131" s="195">
        <f t="shared" si="598"/>
        <v>5557.2</v>
      </c>
      <c r="Y131" s="242">
        <f t="shared" si="598"/>
        <v>6037.2</v>
      </c>
      <c r="Z131" s="243">
        <f t="shared" si="598"/>
        <v>0</v>
      </c>
      <c r="AA131" s="244"/>
      <c r="AB131" s="245">
        <f>SUM(AB126:AB130)</f>
        <v>6037.2</v>
      </c>
      <c r="AD131" s="231"/>
      <c r="AE131" s="232">
        <f t="shared" si="383"/>
        <v>480</v>
      </c>
      <c r="AF131" s="231"/>
      <c r="AG131" s="232">
        <f t="shared" si="384"/>
        <v>5557.2</v>
      </c>
      <c r="AI131" s="269">
        <f t="shared" si="432"/>
        <v>120</v>
      </c>
      <c r="AJ131" s="298" t="s">
        <v>198</v>
      </c>
      <c r="AK131" s="299"/>
      <c r="AL131" s="299"/>
      <c r="AM131" s="541"/>
      <c r="AN131" s="300"/>
      <c r="AO131" s="323"/>
      <c r="AP131" s="324"/>
      <c r="AQ131" s="325">
        <f aca="true" t="shared" si="599" ref="AQ131:AT131">SUM(AQ126:AQ130)</f>
        <v>6037.2</v>
      </c>
      <c r="AR131" s="325">
        <f t="shared" si="599"/>
        <v>6037.2</v>
      </c>
      <c r="AS131" s="325">
        <f t="shared" si="599"/>
        <v>0</v>
      </c>
      <c r="AT131" s="326">
        <f t="shared" si="599"/>
        <v>0</v>
      </c>
      <c r="AU131" s="327">
        <f t="shared" si="576"/>
        <v>0</v>
      </c>
      <c r="AV131" s="328">
        <f t="shared" si="591"/>
        <v>6037.2</v>
      </c>
      <c r="AW131" s="336">
        <f t="shared" si="592"/>
        <v>0</v>
      </c>
      <c r="AX131" s="337">
        <f>SUM(AX126:AX130)</f>
        <v>6037.2</v>
      </c>
      <c r="AZ131" s="269">
        <f t="shared" si="404"/>
        <v>120</v>
      </c>
      <c r="BA131" s="298" t="str">
        <f t="shared" si="593"/>
        <v>TOTAL NORDPHARM</v>
      </c>
      <c r="BB131" s="299"/>
      <c r="BC131" s="299"/>
      <c r="BD131" s="299"/>
      <c r="BE131" s="541"/>
      <c r="BF131" s="300"/>
      <c r="BG131" s="323"/>
      <c r="BH131" s="324"/>
      <c r="BI131" s="327">
        <f t="shared" si="595"/>
        <v>0</v>
      </c>
      <c r="BJ131" s="339">
        <f t="shared" si="594"/>
        <v>0</v>
      </c>
    </row>
    <row r="132" spans="1:62" s="77" customFormat="1" ht="12.75">
      <c r="A132" s="108">
        <f t="shared" si="596"/>
        <v>121</v>
      </c>
      <c r="B132" s="114" t="str">
        <f t="shared" si="586"/>
        <v>ODEFARM</v>
      </c>
      <c r="C132" s="141"/>
      <c r="D132" s="141"/>
      <c r="E132" s="142"/>
      <c r="F132" s="143"/>
      <c r="G132" s="144"/>
      <c r="H132" s="118">
        <f aca="true" t="shared" si="600" ref="H132:H136">F132+G132</f>
        <v>0</v>
      </c>
      <c r="I132" s="175" t="str">
        <f t="shared" si="587"/>
        <v>OK</v>
      </c>
      <c r="J132" s="181">
        <f t="shared" si="588"/>
        <v>121</v>
      </c>
      <c r="K132" s="114" t="str">
        <f t="shared" si="589"/>
        <v>ODEFARM</v>
      </c>
      <c r="L132" s="177">
        <f aca="true" t="shared" si="601" ref="L132:L136">D132</f>
        <v>0</v>
      </c>
      <c r="M132" s="178" t="str">
        <f aca="true" t="shared" si="602" ref="M132:M136">IF(E132=0,"0",E132)</f>
        <v>0</v>
      </c>
      <c r="N132" s="179">
        <f aca="true" t="shared" si="603" ref="N132:N136">H132</f>
        <v>0</v>
      </c>
      <c r="O132" s="180"/>
      <c r="P132" s="180"/>
      <c r="Q132" s="205">
        <f aca="true" t="shared" si="604" ref="Q132:Q136">IF(F132-O132-T132-AE132&gt;0,F132-O132-T132-AE132,0)</f>
        <v>0</v>
      </c>
      <c r="R132" s="205">
        <f aca="true" t="shared" si="605" ref="R132:R136">IF(G132-P132-U132-AG132&gt;0,G132-P132-U132-AG132,0)</f>
        <v>0</v>
      </c>
      <c r="S132" s="205">
        <f aca="true" t="shared" si="606" ref="S132:S136">Q132+R132</f>
        <v>0</v>
      </c>
      <c r="T132" s="180"/>
      <c r="U132" s="206"/>
      <c r="V132" s="208">
        <f aca="true" t="shared" si="607" ref="V132:V136">T132+U132</f>
        <v>0</v>
      </c>
      <c r="W132" s="208">
        <f aca="true" t="shared" si="608" ref="W132:W136">F132-O132-Q132-T132</f>
        <v>0</v>
      </c>
      <c r="X132" s="208">
        <f aca="true" t="shared" si="609" ref="X132:X136">G132-P132-R132-U132</f>
        <v>0</v>
      </c>
      <c r="Y132" s="227">
        <f aca="true" t="shared" si="610" ref="Y132:Y136">AB132-Z132</f>
        <v>0</v>
      </c>
      <c r="Z132" s="228"/>
      <c r="AA132" s="241"/>
      <c r="AB132" s="230">
        <f aca="true" t="shared" si="611" ref="AB132:AB136">W132+X132</f>
        <v>0</v>
      </c>
      <c r="AD132" s="231"/>
      <c r="AE132" s="232">
        <f t="shared" si="383"/>
        <v>0</v>
      </c>
      <c r="AF132" s="231"/>
      <c r="AG132" s="232">
        <f t="shared" si="384"/>
        <v>0</v>
      </c>
      <c r="AI132" s="269">
        <f t="shared" si="432"/>
        <v>121</v>
      </c>
      <c r="AJ132" s="289" t="s">
        <v>199</v>
      </c>
      <c r="AK132" s="285"/>
      <c r="AL132" s="286"/>
      <c r="AM132" s="278"/>
      <c r="AN132" s="287"/>
      <c r="AO132" s="177">
        <f aca="true" t="shared" si="612" ref="AO132:AO136">L132</f>
        <v>0</v>
      </c>
      <c r="AP132" s="178" t="str">
        <f aca="true" t="shared" si="613" ref="AP132:AP136">IF(M132=0,"0",M132)</f>
        <v>0</v>
      </c>
      <c r="AQ132" s="179">
        <f aca="true" t="shared" si="614" ref="AQ132:AQ136">N132</f>
        <v>0</v>
      </c>
      <c r="AR132" s="208">
        <f aca="true" t="shared" si="615" ref="AR132:AR139">AQ132-AS132</f>
        <v>0</v>
      </c>
      <c r="AS132" s="319">
        <f aca="true" t="shared" si="616" ref="AS132:AS136">V132</f>
        <v>0</v>
      </c>
      <c r="AT132" s="320">
        <f aca="true" t="shared" si="617" ref="AT132:AT136">O132+P132+S132</f>
        <v>0</v>
      </c>
      <c r="AU132" s="321">
        <f t="shared" si="576"/>
        <v>0</v>
      </c>
      <c r="AV132" s="322">
        <f t="shared" si="591"/>
        <v>0</v>
      </c>
      <c r="AW132" s="228">
        <f t="shared" si="592"/>
        <v>0</v>
      </c>
      <c r="AX132" s="230">
        <f aca="true" t="shared" si="618" ref="AX132:AX139">AR132-AT132</f>
        <v>0</v>
      </c>
      <c r="AZ132" s="269">
        <f t="shared" si="404"/>
        <v>121</v>
      </c>
      <c r="BA132" s="284" t="str">
        <f t="shared" si="593"/>
        <v>ODEFARM</v>
      </c>
      <c r="BB132" s="285"/>
      <c r="BC132" s="285"/>
      <c r="BD132" s="286"/>
      <c r="BE132" s="631"/>
      <c r="BF132" s="287"/>
      <c r="BG132" s="177">
        <f aca="true" t="shared" si="619" ref="BG132:BG136">D132</f>
        <v>0</v>
      </c>
      <c r="BH132" s="178" t="str">
        <f aca="true" t="shared" si="620" ref="BH132:BH136">IF(E132=0,"0",E132)</f>
        <v>0</v>
      </c>
      <c r="BI132" s="321">
        <f t="shared" si="595"/>
        <v>0</v>
      </c>
      <c r="BJ132" s="338">
        <f t="shared" si="594"/>
        <v>0</v>
      </c>
    </row>
    <row r="133" spans="1:62" s="77" customFormat="1" ht="12.75">
      <c r="A133" s="108">
        <f t="shared" si="596"/>
        <v>122</v>
      </c>
      <c r="B133" s="114" t="str">
        <f t="shared" si="586"/>
        <v>ODEFARM</v>
      </c>
      <c r="C133" s="133"/>
      <c r="D133" s="133"/>
      <c r="E133" s="134"/>
      <c r="F133" s="135"/>
      <c r="G133" s="136"/>
      <c r="H133" s="118">
        <f t="shared" si="600"/>
        <v>0</v>
      </c>
      <c r="I133" s="175" t="str">
        <f t="shared" si="587"/>
        <v>OK</v>
      </c>
      <c r="J133" s="181">
        <f t="shared" si="588"/>
        <v>122</v>
      </c>
      <c r="K133" s="114" t="str">
        <f t="shared" si="589"/>
        <v>ODEFARM</v>
      </c>
      <c r="L133" s="177">
        <f t="shared" si="601"/>
        <v>0</v>
      </c>
      <c r="M133" s="178" t="str">
        <f t="shared" si="602"/>
        <v>0</v>
      </c>
      <c r="N133" s="179">
        <f t="shared" si="603"/>
        <v>0</v>
      </c>
      <c r="O133" s="180"/>
      <c r="P133" s="180"/>
      <c r="Q133" s="205">
        <f t="shared" si="604"/>
        <v>0</v>
      </c>
      <c r="R133" s="205">
        <f t="shared" si="605"/>
        <v>0</v>
      </c>
      <c r="S133" s="205">
        <f t="shared" si="606"/>
        <v>0</v>
      </c>
      <c r="T133" s="180"/>
      <c r="U133" s="213"/>
      <c r="V133" s="208">
        <f t="shared" si="607"/>
        <v>0</v>
      </c>
      <c r="W133" s="208">
        <f t="shared" si="608"/>
        <v>0</v>
      </c>
      <c r="X133" s="208">
        <f t="shared" si="609"/>
        <v>0</v>
      </c>
      <c r="Y133" s="227">
        <f t="shared" si="610"/>
        <v>0</v>
      </c>
      <c r="Z133" s="228"/>
      <c r="AA133" s="241"/>
      <c r="AB133" s="230">
        <f t="shared" si="611"/>
        <v>0</v>
      </c>
      <c r="AD133" s="231"/>
      <c r="AE133" s="232">
        <f t="shared" si="383"/>
        <v>0</v>
      </c>
      <c r="AF133" s="231"/>
      <c r="AG133" s="232">
        <f t="shared" si="384"/>
        <v>0</v>
      </c>
      <c r="AI133" s="269">
        <f t="shared" si="432"/>
        <v>122</v>
      </c>
      <c r="AJ133" s="289" t="s">
        <v>199</v>
      </c>
      <c r="AK133" s="285"/>
      <c r="AL133" s="286"/>
      <c r="AM133" s="278"/>
      <c r="AN133" s="287"/>
      <c r="AO133" s="177">
        <f t="shared" si="612"/>
        <v>0</v>
      </c>
      <c r="AP133" s="178" t="str">
        <f t="shared" si="613"/>
        <v>0</v>
      </c>
      <c r="AQ133" s="179">
        <f t="shared" si="614"/>
        <v>0</v>
      </c>
      <c r="AR133" s="208">
        <f t="shared" si="615"/>
        <v>0</v>
      </c>
      <c r="AS133" s="319">
        <f t="shared" si="616"/>
        <v>0</v>
      </c>
      <c r="AT133" s="320">
        <f t="shared" si="617"/>
        <v>0</v>
      </c>
      <c r="AU133" s="321">
        <f t="shared" si="576"/>
        <v>0</v>
      </c>
      <c r="AV133" s="322">
        <f t="shared" si="591"/>
        <v>0</v>
      </c>
      <c r="AW133" s="228">
        <f t="shared" si="592"/>
        <v>0</v>
      </c>
      <c r="AX133" s="230">
        <f t="shared" si="618"/>
        <v>0</v>
      </c>
      <c r="AZ133" s="269">
        <f t="shared" si="404"/>
        <v>122</v>
      </c>
      <c r="BA133" s="284" t="str">
        <f t="shared" si="593"/>
        <v>ODEFARM</v>
      </c>
      <c r="BB133" s="285"/>
      <c r="BC133" s="285"/>
      <c r="BD133" s="286"/>
      <c r="BE133" s="631"/>
      <c r="BF133" s="287"/>
      <c r="BG133" s="177">
        <f t="shared" si="619"/>
        <v>0</v>
      </c>
      <c r="BH133" s="178" t="str">
        <f t="shared" si="620"/>
        <v>0</v>
      </c>
      <c r="BI133" s="321">
        <f t="shared" si="595"/>
        <v>0</v>
      </c>
      <c r="BJ133" s="338">
        <f t="shared" si="594"/>
        <v>0</v>
      </c>
    </row>
    <row r="134" spans="1:62" s="78" customFormat="1" ht="13.5">
      <c r="A134" s="108">
        <f t="shared" si="596"/>
        <v>123</v>
      </c>
      <c r="B134" s="119" t="str">
        <f t="shared" si="586"/>
        <v>TOTAL ODEFARM</v>
      </c>
      <c r="C134" s="120"/>
      <c r="D134" s="121"/>
      <c r="E134" s="122"/>
      <c r="F134" s="123">
        <f aca="true" t="shared" si="621" ref="F134:H134">SUM(F132:F133)</f>
        <v>0</v>
      </c>
      <c r="G134" s="124">
        <f t="shared" si="621"/>
        <v>0</v>
      </c>
      <c r="H134" s="125">
        <f t="shared" si="621"/>
        <v>0</v>
      </c>
      <c r="I134" s="175" t="str">
        <f t="shared" si="587"/>
        <v>OK</v>
      </c>
      <c r="J134" s="181">
        <f t="shared" si="588"/>
        <v>123</v>
      </c>
      <c r="K134" s="119" t="str">
        <f t="shared" si="589"/>
        <v>TOTAL ODEFARM</v>
      </c>
      <c r="L134" s="193"/>
      <c r="M134" s="194"/>
      <c r="N134" s="195">
        <f aca="true" t="shared" si="622" ref="N134:Z134">SUM(N132:N133)</f>
        <v>0</v>
      </c>
      <c r="O134" s="195">
        <f t="shared" si="622"/>
        <v>0</v>
      </c>
      <c r="P134" s="195">
        <f t="shared" si="622"/>
        <v>0</v>
      </c>
      <c r="Q134" s="195">
        <f t="shared" si="622"/>
        <v>0</v>
      </c>
      <c r="R134" s="195">
        <f t="shared" si="622"/>
        <v>0</v>
      </c>
      <c r="S134" s="195">
        <f t="shared" si="622"/>
        <v>0</v>
      </c>
      <c r="T134" s="195">
        <f t="shared" si="622"/>
        <v>0</v>
      </c>
      <c r="U134" s="195">
        <f t="shared" si="622"/>
        <v>0</v>
      </c>
      <c r="V134" s="195">
        <f t="shared" si="622"/>
        <v>0</v>
      </c>
      <c r="W134" s="195">
        <f t="shared" si="622"/>
        <v>0</v>
      </c>
      <c r="X134" s="195">
        <f t="shared" si="622"/>
        <v>0</v>
      </c>
      <c r="Y134" s="242">
        <f t="shared" si="622"/>
        <v>0</v>
      </c>
      <c r="Z134" s="243">
        <f t="shared" si="622"/>
        <v>0</v>
      </c>
      <c r="AA134" s="244"/>
      <c r="AB134" s="245">
        <f>SUM(AB132:AB133)</f>
        <v>0</v>
      </c>
      <c r="AD134" s="231"/>
      <c r="AE134" s="232">
        <f t="shared" si="383"/>
        <v>0</v>
      </c>
      <c r="AF134" s="231"/>
      <c r="AG134" s="232">
        <f t="shared" si="384"/>
        <v>0</v>
      </c>
      <c r="AI134" s="269">
        <f t="shared" si="432"/>
        <v>123</v>
      </c>
      <c r="AJ134" s="270" t="s">
        <v>200</v>
      </c>
      <c r="AK134" s="271"/>
      <c r="AL134" s="271"/>
      <c r="AM134" s="272"/>
      <c r="AN134" s="272"/>
      <c r="AO134" s="323"/>
      <c r="AP134" s="324"/>
      <c r="AQ134" s="325">
        <f aca="true" t="shared" si="623" ref="AQ134:AT134">SUM(AQ132:AQ133)</f>
        <v>0</v>
      </c>
      <c r="AR134" s="325">
        <f t="shared" si="615"/>
        <v>0</v>
      </c>
      <c r="AS134" s="325">
        <f t="shared" si="623"/>
        <v>0</v>
      </c>
      <c r="AT134" s="326">
        <f t="shared" si="623"/>
        <v>0</v>
      </c>
      <c r="AU134" s="327">
        <f t="shared" si="576"/>
        <v>0</v>
      </c>
      <c r="AV134" s="328">
        <f t="shared" si="591"/>
        <v>0</v>
      </c>
      <c r="AW134" s="336">
        <f t="shared" si="592"/>
        <v>0</v>
      </c>
      <c r="AX134" s="337">
        <f t="shared" si="618"/>
        <v>0</v>
      </c>
      <c r="AZ134" s="269">
        <f t="shared" si="404"/>
        <v>123</v>
      </c>
      <c r="BA134" s="270" t="str">
        <f t="shared" si="593"/>
        <v>TOTAL ODEFARM</v>
      </c>
      <c r="BB134" s="271"/>
      <c r="BC134" s="271"/>
      <c r="BD134" s="271"/>
      <c r="BE134" s="272"/>
      <c r="BF134" s="272"/>
      <c r="BG134" s="323"/>
      <c r="BH134" s="324"/>
      <c r="BI134" s="327">
        <f t="shared" si="595"/>
        <v>0</v>
      </c>
      <c r="BJ134" s="339">
        <f t="shared" si="594"/>
        <v>0</v>
      </c>
    </row>
    <row r="135" spans="1:62" s="77" customFormat="1" ht="12.75">
      <c r="A135" s="108">
        <f t="shared" si="596"/>
        <v>124</v>
      </c>
      <c r="B135" s="114" t="str">
        <f t="shared" si="586"/>
        <v>OLIMP BM</v>
      </c>
      <c r="C135" s="411" t="s">
        <v>201</v>
      </c>
      <c r="D135" s="411">
        <v>355</v>
      </c>
      <c r="E135" s="412">
        <v>42521</v>
      </c>
      <c r="F135" s="413"/>
      <c r="G135" s="414">
        <v>600</v>
      </c>
      <c r="H135" s="118">
        <f t="shared" si="600"/>
        <v>600</v>
      </c>
      <c r="I135" s="175" t="str">
        <f t="shared" si="587"/>
        <v>OK</v>
      </c>
      <c r="J135" s="181">
        <f t="shared" si="588"/>
        <v>124</v>
      </c>
      <c r="K135" s="114" t="str">
        <f t="shared" si="589"/>
        <v>OLIMP BM</v>
      </c>
      <c r="L135" s="177">
        <f t="shared" si="601"/>
        <v>355</v>
      </c>
      <c r="M135" s="178">
        <f t="shared" si="602"/>
        <v>42521</v>
      </c>
      <c r="N135" s="179">
        <f t="shared" si="603"/>
        <v>600</v>
      </c>
      <c r="O135" s="180"/>
      <c r="P135" s="180"/>
      <c r="Q135" s="205">
        <f t="shared" si="604"/>
        <v>0</v>
      </c>
      <c r="R135" s="205">
        <f t="shared" si="605"/>
        <v>0</v>
      </c>
      <c r="S135" s="205">
        <f t="shared" si="606"/>
        <v>0</v>
      </c>
      <c r="T135" s="180"/>
      <c r="U135" s="206"/>
      <c r="V135" s="208">
        <f t="shared" si="607"/>
        <v>0</v>
      </c>
      <c r="W135" s="208">
        <f t="shared" si="608"/>
        <v>0</v>
      </c>
      <c r="X135" s="208">
        <f t="shared" si="609"/>
        <v>600</v>
      </c>
      <c r="Y135" s="227">
        <f t="shared" si="610"/>
        <v>600</v>
      </c>
      <c r="Z135" s="228"/>
      <c r="AA135" s="241"/>
      <c r="AB135" s="230">
        <f t="shared" si="611"/>
        <v>600</v>
      </c>
      <c r="AD135" s="231"/>
      <c r="AE135" s="232">
        <f t="shared" si="383"/>
        <v>0</v>
      </c>
      <c r="AF135" s="231"/>
      <c r="AG135" s="232">
        <f t="shared" si="384"/>
        <v>600</v>
      </c>
      <c r="AI135" s="269">
        <f t="shared" si="432"/>
        <v>124</v>
      </c>
      <c r="AJ135" s="289" t="s">
        <v>202</v>
      </c>
      <c r="AK135" s="285"/>
      <c r="AL135" s="286"/>
      <c r="AM135" s="278"/>
      <c r="AN135" s="287"/>
      <c r="AO135" s="177">
        <f t="shared" si="612"/>
        <v>355</v>
      </c>
      <c r="AP135" s="178">
        <f t="shared" si="613"/>
        <v>42521</v>
      </c>
      <c r="AQ135" s="179">
        <f t="shared" si="614"/>
        <v>600</v>
      </c>
      <c r="AR135" s="208">
        <f t="shared" si="615"/>
        <v>600</v>
      </c>
      <c r="AS135" s="319">
        <f t="shared" si="616"/>
        <v>0</v>
      </c>
      <c r="AT135" s="320">
        <f t="shared" si="617"/>
        <v>0</v>
      </c>
      <c r="AU135" s="321">
        <f t="shared" si="576"/>
        <v>0</v>
      </c>
      <c r="AV135" s="322">
        <f t="shared" si="591"/>
        <v>600</v>
      </c>
      <c r="AW135" s="228">
        <f t="shared" si="592"/>
        <v>0</v>
      </c>
      <c r="AX135" s="230">
        <f t="shared" si="618"/>
        <v>600</v>
      </c>
      <c r="AZ135" s="269">
        <f t="shared" si="404"/>
        <v>124</v>
      </c>
      <c r="BA135" s="284" t="str">
        <f t="shared" si="593"/>
        <v>OLIMP BM</v>
      </c>
      <c r="BB135" s="285"/>
      <c r="BC135" s="285"/>
      <c r="BD135" s="286"/>
      <c r="BE135" s="631"/>
      <c r="BF135" s="287"/>
      <c r="BG135" s="177">
        <f t="shared" si="619"/>
        <v>355</v>
      </c>
      <c r="BH135" s="178">
        <f t="shared" si="620"/>
        <v>42521</v>
      </c>
      <c r="BI135" s="321">
        <f t="shared" si="595"/>
        <v>0</v>
      </c>
      <c r="BJ135" s="338">
        <f t="shared" si="594"/>
        <v>0</v>
      </c>
    </row>
    <row r="136" spans="1:62" s="77" customFormat="1" ht="12.75">
      <c r="A136" s="108">
        <f t="shared" si="596"/>
        <v>125</v>
      </c>
      <c r="B136" s="114" t="str">
        <f t="shared" si="586"/>
        <v>OLIMP SOMCUTA</v>
      </c>
      <c r="C136" s="133" t="s">
        <v>201</v>
      </c>
      <c r="D136" s="133">
        <v>18</v>
      </c>
      <c r="E136" s="134">
        <v>42521</v>
      </c>
      <c r="F136" s="135"/>
      <c r="G136" s="136">
        <v>678</v>
      </c>
      <c r="H136" s="118">
        <f t="shared" si="600"/>
        <v>678</v>
      </c>
      <c r="I136" s="175" t="str">
        <f aca="true" t="shared" si="624" ref="I136:I159">IF(H136=N136,"OK","ATENTIE")</f>
        <v>OK</v>
      </c>
      <c r="J136" s="181">
        <f t="shared" si="588"/>
        <v>125</v>
      </c>
      <c r="K136" s="114" t="str">
        <f t="shared" si="589"/>
        <v>OLIMP SOMCUTA</v>
      </c>
      <c r="L136" s="177">
        <f t="shared" si="601"/>
        <v>18</v>
      </c>
      <c r="M136" s="178">
        <f t="shared" si="602"/>
        <v>42521</v>
      </c>
      <c r="N136" s="179">
        <f t="shared" si="603"/>
        <v>678</v>
      </c>
      <c r="O136" s="180"/>
      <c r="P136" s="180"/>
      <c r="Q136" s="205">
        <f t="shared" si="604"/>
        <v>0</v>
      </c>
      <c r="R136" s="205">
        <f t="shared" si="605"/>
        <v>0</v>
      </c>
      <c r="S136" s="205">
        <f t="shared" si="606"/>
        <v>0</v>
      </c>
      <c r="T136" s="180"/>
      <c r="U136" s="213"/>
      <c r="V136" s="208">
        <f t="shared" si="607"/>
        <v>0</v>
      </c>
      <c r="W136" s="208">
        <f t="shared" si="608"/>
        <v>0</v>
      </c>
      <c r="X136" s="208">
        <f t="shared" si="609"/>
        <v>678</v>
      </c>
      <c r="Y136" s="227">
        <f t="shared" si="610"/>
        <v>678</v>
      </c>
      <c r="Z136" s="228"/>
      <c r="AA136" s="241"/>
      <c r="AB136" s="230">
        <f t="shared" si="611"/>
        <v>678</v>
      </c>
      <c r="AD136" s="231"/>
      <c r="AE136" s="232">
        <f aca="true" t="shared" si="625" ref="AE136:AE146">F136</f>
        <v>0</v>
      </c>
      <c r="AF136" s="231"/>
      <c r="AG136" s="232">
        <f aca="true" t="shared" si="626" ref="AG136:AG146">G136</f>
        <v>678</v>
      </c>
      <c r="AI136" s="269">
        <f t="shared" si="432"/>
        <v>125</v>
      </c>
      <c r="AJ136" s="289" t="s">
        <v>203</v>
      </c>
      <c r="AK136" s="285"/>
      <c r="AL136" s="286"/>
      <c r="AM136" s="278"/>
      <c r="AN136" s="287"/>
      <c r="AO136" s="177">
        <f t="shared" si="612"/>
        <v>18</v>
      </c>
      <c r="AP136" s="178">
        <f t="shared" si="613"/>
        <v>42521</v>
      </c>
      <c r="AQ136" s="179">
        <f t="shared" si="614"/>
        <v>678</v>
      </c>
      <c r="AR136" s="208">
        <f t="shared" si="615"/>
        <v>678</v>
      </c>
      <c r="AS136" s="319">
        <f t="shared" si="616"/>
        <v>0</v>
      </c>
      <c r="AT136" s="320">
        <f t="shared" si="617"/>
        <v>0</v>
      </c>
      <c r="AU136" s="321">
        <f t="shared" si="576"/>
        <v>0</v>
      </c>
      <c r="AV136" s="322">
        <f t="shared" si="591"/>
        <v>678</v>
      </c>
      <c r="AW136" s="228">
        <f t="shared" si="592"/>
        <v>0</v>
      </c>
      <c r="AX136" s="230">
        <f t="shared" si="618"/>
        <v>678</v>
      </c>
      <c r="AZ136" s="269">
        <f t="shared" si="404"/>
        <v>125</v>
      </c>
      <c r="BA136" s="284" t="str">
        <f aca="true" t="shared" si="627" ref="BA136:BA146">AJ136</f>
        <v>OLIMP SOMCUTA</v>
      </c>
      <c r="BB136" s="285"/>
      <c r="BC136" s="285"/>
      <c r="BD136" s="286"/>
      <c r="BE136" s="631"/>
      <c r="BF136" s="287"/>
      <c r="BG136" s="177">
        <f t="shared" si="619"/>
        <v>18</v>
      </c>
      <c r="BH136" s="178">
        <f t="shared" si="620"/>
        <v>42521</v>
      </c>
      <c r="BI136" s="321">
        <f t="shared" si="595"/>
        <v>0</v>
      </c>
      <c r="BJ136" s="338">
        <f aca="true" t="shared" si="628" ref="BJ136:BJ159">Z136</f>
        <v>0</v>
      </c>
    </row>
    <row r="137" spans="1:62" s="78" customFormat="1" ht="13.5">
      <c r="A137" s="108">
        <f t="shared" si="596"/>
        <v>126</v>
      </c>
      <c r="B137" s="119" t="str">
        <f aca="true" t="shared" si="629" ref="B137:B158">AJ137</f>
        <v>TOTAL OLIMP</v>
      </c>
      <c r="C137" s="120"/>
      <c r="D137" s="121"/>
      <c r="E137" s="122"/>
      <c r="F137" s="123">
        <f aca="true" t="shared" si="630" ref="F137:H137">SUM(F135:F136)</f>
        <v>0</v>
      </c>
      <c r="G137" s="124">
        <f t="shared" si="630"/>
        <v>1278</v>
      </c>
      <c r="H137" s="125">
        <f t="shared" si="630"/>
        <v>1278</v>
      </c>
      <c r="I137" s="175" t="str">
        <f t="shared" si="624"/>
        <v>OK</v>
      </c>
      <c r="J137" s="181">
        <f t="shared" si="588"/>
        <v>126</v>
      </c>
      <c r="K137" s="119" t="str">
        <f aca="true" t="shared" si="631" ref="K137:K160">AJ137</f>
        <v>TOTAL OLIMP</v>
      </c>
      <c r="L137" s="193"/>
      <c r="M137" s="194"/>
      <c r="N137" s="195">
        <f aca="true" t="shared" si="632" ref="N137:Z137">SUM(N135:N136)</f>
        <v>1278</v>
      </c>
      <c r="O137" s="195">
        <f t="shared" si="632"/>
        <v>0</v>
      </c>
      <c r="P137" s="195">
        <f t="shared" si="632"/>
        <v>0</v>
      </c>
      <c r="Q137" s="195">
        <f t="shared" si="632"/>
        <v>0</v>
      </c>
      <c r="R137" s="195">
        <f t="shared" si="632"/>
        <v>0</v>
      </c>
      <c r="S137" s="195">
        <f t="shared" si="632"/>
        <v>0</v>
      </c>
      <c r="T137" s="195">
        <f t="shared" si="632"/>
        <v>0</v>
      </c>
      <c r="U137" s="195">
        <f t="shared" si="632"/>
        <v>0</v>
      </c>
      <c r="V137" s="195">
        <f t="shared" si="632"/>
        <v>0</v>
      </c>
      <c r="W137" s="195">
        <f t="shared" si="632"/>
        <v>0</v>
      </c>
      <c r="X137" s="195">
        <f t="shared" si="632"/>
        <v>1278</v>
      </c>
      <c r="Y137" s="242">
        <f t="shared" si="632"/>
        <v>1278</v>
      </c>
      <c r="Z137" s="243">
        <f t="shared" si="632"/>
        <v>0</v>
      </c>
      <c r="AA137" s="244"/>
      <c r="AB137" s="245">
        <f>SUM(AB135:AB136)</f>
        <v>1278</v>
      </c>
      <c r="AD137" s="231"/>
      <c r="AE137" s="232">
        <f t="shared" si="625"/>
        <v>0</v>
      </c>
      <c r="AF137" s="231"/>
      <c r="AG137" s="232">
        <f t="shared" si="626"/>
        <v>1278</v>
      </c>
      <c r="AI137" s="269">
        <f t="shared" si="432"/>
        <v>126</v>
      </c>
      <c r="AJ137" s="270" t="s">
        <v>204</v>
      </c>
      <c r="AK137" s="271"/>
      <c r="AL137" s="271"/>
      <c r="AM137" s="272"/>
      <c r="AN137" s="272"/>
      <c r="AO137" s="323"/>
      <c r="AP137" s="324"/>
      <c r="AQ137" s="325">
        <f aca="true" t="shared" si="633" ref="AQ137:AT137">SUM(AQ135:AQ136)</f>
        <v>1278</v>
      </c>
      <c r="AR137" s="325">
        <f t="shared" si="615"/>
        <v>1278</v>
      </c>
      <c r="AS137" s="325">
        <f t="shared" si="633"/>
        <v>0</v>
      </c>
      <c r="AT137" s="326">
        <f t="shared" si="633"/>
        <v>0</v>
      </c>
      <c r="AU137" s="327">
        <f t="shared" si="576"/>
        <v>0</v>
      </c>
      <c r="AV137" s="328">
        <f t="shared" si="591"/>
        <v>1278</v>
      </c>
      <c r="AW137" s="336">
        <f t="shared" si="592"/>
        <v>0</v>
      </c>
      <c r="AX137" s="337">
        <f t="shared" si="618"/>
        <v>1278</v>
      </c>
      <c r="AZ137" s="269">
        <f t="shared" si="404"/>
        <v>126</v>
      </c>
      <c r="BA137" s="270" t="str">
        <f t="shared" si="627"/>
        <v>TOTAL OLIMP</v>
      </c>
      <c r="BB137" s="271"/>
      <c r="BC137" s="271"/>
      <c r="BD137" s="271"/>
      <c r="BE137" s="272"/>
      <c r="BF137" s="272"/>
      <c r="BG137" s="323"/>
      <c r="BH137" s="324"/>
      <c r="BI137" s="327">
        <f aca="true" t="shared" si="634" ref="BI137:BI159">BJ137</f>
        <v>0</v>
      </c>
      <c r="BJ137" s="339">
        <f t="shared" si="628"/>
        <v>0</v>
      </c>
    </row>
    <row r="138" spans="1:62" s="77" customFormat="1" ht="12.75">
      <c r="A138" s="126">
        <f aca="true" t="shared" si="635" ref="A138:B142">AI138</f>
        <v>127</v>
      </c>
      <c r="B138" s="114" t="str">
        <f t="shared" si="635"/>
        <v>PEFARM</v>
      </c>
      <c r="C138" s="141" t="s">
        <v>205</v>
      </c>
      <c r="D138" s="141">
        <v>233</v>
      </c>
      <c r="E138" s="142">
        <v>42521</v>
      </c>
      <c r="F138" s="357"/>
      <c r="G138" s="358">
        <v>240</v>
      </c>
      <c r="H138" s="137">
        <f aca="true" t="shared" si="636" ref="H138:H142">F138+G138</f>
        <v>240</v>
      </c>
      <c r="I138" s="175" t="str">
        <f t="shared" si="624"/>
        <v>OK</v>
      </c>
      <c r="J138" s="181">
        <f t="shared" si="588"/>
        <v>127</v>
      </c>
      <c r="K138" s="114" t="str">
        <f t="shared" si="631"/>
        <v>PEFARM</v>
      </c>
      <c r="L138" s="177">
        <f aca="true" t="shared" si="637" ref="L138:L142">D138</f>
        <v>233</v>
      </c>
      <c r="M138" s="178">
        <f aca="true" t="shared" si="638" ref="M138:M142">IF(E138=0,"0",E138)</f>
        <v>42521</v>
      </c>
      <c r="N138" s="179">
        <f aca="true" t="shared" si="639" ref="N138:N142">H138</f>
        <v>240</v>
      </c>
      <c r="O138" s="180"/>
      <c r="P138" s="180"/>
      <c r="Q138" s="205">
        <f aca="true" t="shared" si="640" ref="Q138:Q142">IF(F138-O138-T138-AE138&gt;0,F138-O138-T138-AE138,0)</f>
        <v>0</v>
      </c>
      <c r="R138" s="205">
        <f aca="true" t="shared" si="641" ref="R138:R142">IF(G138-P138-U138-AG138&gt;0,G138-P138-U138-AG138,0)</f>
        <v>0</v>
      </c>
      <c r="S138" s="205">
        <f aca="true" t="shared" si="642" ref="S138:S142">Q138+R138</f>
        <v>0</v>
      </c>
      <c r="T138" s="180"/>
      <c r="U138" s="206"/>
      <c r="V138" s="208">
        <f aca="true" t="shared" si="643" ref="V138:V142">T138+U138</f>
        <v>0</v>
      </c>
      <c r="W138" s="208">
        <f aca="true" t="shared" si="644" ref="W138:W142">F138-O138-Q138-T138</f>
        <v>0</v>
      </c>
      <c r="X138" s="208">
        <f aca="true" t="shared" si="645" ref="X138:X142">G138-P138-R138-U138</f>
        <v>240</v>
      </c>
      <c r="Y138" s="227">
        <f aca="true" t="shared" si="646" ref="Y138:Y142">AB138-Z138</f>
        <v>240</v>
      </c>
      <c r="Z138" s="228"/>
      <c r="AA138" s="241"/>
      <c r="AB138" s="230">
        <f aca="true" t="shared" si="647" ref="AB138:AB142">W138+X138</f>
        <v>240</v>
      </c>
      <c r="AD138" s="231"/>
      <c r="AE138" s="232">
        <f t="shared" si="625"/>
        <v>0</v>
      </c>
      <c r="AF138" s="231"/>
      <c r="AG138" s="232">
        <f t="shared" si="626"/>
        <v>240</v>
      </c>
      <c r="AI138" s="269">
        <f t="shared" si="432"/>
        <v>127</v>
      </c>
      <c r="AJ138" s="265" t="s">
        <v>206</v>
      </c>
      <c r="AK138" s="266"/>
      <c r="AL138" s="266"/>
      <c r="AM138" s="267"/>
      <c r="AN138" s="287"/>
      <c r="AO138" s="177">
        <f aca="true" t="shared" si="648" ref="AO138:AO142">L138</f>
        <v>233</v>
      </c>
      <c r="AP138" s="178">
        <f aca="true" t="shared" si="649" ref="AP138:AP142">IF(M138=0,"0",M138)</f>
        <v>42521</v>
      </c>
      <c r="AQ138" s="179">
        <f aca="true" t="shared" si="650" ref="AQ138:AQ142">N138</f>
        <v>240</v>
      </c>
      <c r="AR138" s="208">
        <f t="shared" si="615"/>
        <v>240</v>
      </c>
      <c r="AS138" s="319">
        <f aca="true" t="shared" si="651" ref="AS138:AS142">V138</f>
        <v>0</v>
      </c>
      <c r="AT138" s="320">
        <f aca="true" t="shared" si="652" ref="AT138:AT142">O138+P138+S138</f>
        <v>0</v>
      </c>
      <c r="AU138" s="321">
        <f t="shared" si="576"/>
        <v>0</v>
      </c>
      <c r="AV138" s="322">
        <f t="shared" si="591"/>
        <v>240</v>
      </c>
      <c r="AW138" s="228">
        <f t="shared" si="592"/>
        <v>0</v>
      </c>
      <c r="AX138" s="230">
        <f t="shared" si="618"/>
        <v>240</v>
      </c>
      <c r="AZ138" s="269">
        <f t="shared" si="404"/>
        <v>127</v>
      </c>
      <c r="BA138" s="265" t="str">
        <f t="shared" si="627"/>
        <v>PEFARM</v>
      </c>
      <c r="BB138" s="266"/>
      <c r="BC138" s="266"/>
      <c r="BD138" s="266"/>
      <c r="BE138" s="267"/>
      <c r="BF138" s="297"/>
      <c r="BG138" s="177">
        <f aca="true" t="shared" si="653" ref="BG138:BG142">D138</f>
        <v>233</v>
      </c>
      <c r="BH138" s="178">
        <f aca="true" t="shared" si="654" ref="BH138:BH142">IF(E138=0,"0",E138)</f>
        <v>42521</v>
      </c>
      <c r="BI138" s="321">
        <f t="shared" si="634"/>
        <v>0</v>
      </c>
      <c r="BJ138" s="338">
        <f t="shared" si="628"/>
        <v>0</v>
      </c>
    </row>
    <row r="139" spans="1:62" s="77" customFormat="1" ht="12.75">
      <c r="A139" s="126">
        <f t="shared" si="635"/>
        <v>128</v>
      </c>
      <c r="B139" s="114" t="str">
        <f t="shared" si="635"/>
        <v>PEFARM</v>
      </c>
      <c r="C139" s="133"/>
      <c r="D139" s="133"/>
      <c r="E139" s="151"/>
      <c r="F139" s="117"/>
      <c r="G139" s="117"/>
      <c r="H139" s="137">
        <f t="shared" si="636"/>
        <v>0</v>
      </c>
      <c r="I139" s="175" t="str">
        <f t="shared" si="624"/>
        <v>OK</v>
      </c>
      <c r="J139" s="181">
        <f t="shared" si="588"/>
        <v>128</v>
      </c>
      <c r="K139" s="114" t="str">
        <f t="shared" si="631"/>
        <v>PEFARM</v>
      </c>
      <c r="L139" s="177">
        <f t="shared" si="637"/>
        <v>0</v>
      </c>
      <c r="M139" s="178" t="str">
        <f t="shared" si="638"/>
        <v>0</v>
      </c>
      <c r="N139" s="179">
        <f t="shared" si="639"/>
        <v>0</v>
      </c>
      <c r="O139" s="180"/>
      <c r="P139" s="180"/>
      <c r="Q139" s="205">
        <f t="shared" si="640"/>
        <v>0</v>
      </c>
      <c r="R139" s="205">
        <f t="shared" si="641"/>
        <v>0</v>
      </c>
      <c r="S139" s="205">
        <f t="shared" si="642"/>
        <v>0</v>
      </c>
      <c r="T139" s="180"/>
      <c r="U139" s="206"/>
      <c r="V139" s="208">
        <f t="shared" si="643"/>
        <v>0</v>
      </c>
      <c r="W139" s="208">
        <f t="shared" si="644"/>
        <v>0</v>
      </c>
      <c r="X139" s="208">
        <f t="shared" si="645"/>
        <v>0</v>
      </c>
      <c r="Y139" s="227">
        <f t="shared" si="646"/>
        <v>0</v>
      </c>
      <c r="Z139" s="228"/>
      <c r="AA139" s="241"/>
      <c r="AB139" s="230">
        <f t="shared" si="647"/>
        <v>0</v>
      </c>
      <c r="AD139" s="231"/>
      <c r="AE139" s="232">
        <f t="shared" si="625"/>
        <v>0</v>
      </c>
      <c r="AF139" s="231"/>
      <c r="AG139" s="232">
        <f t="shared" si="626"/>
        <v>0</v>
      </c>
      <c r="AI139" s="269">
        <f t="shared" si="432"/>
        <v>128</v>
      </c>
      <c r="AJ139" s="265" t="s">
        <v>206</v>
      </c>
      <c r="AK139" s="266"/>
      <c r="AL139" s="266"/>
      <c r="AM139" s="267"/>
      <c r="AN139" s="287"/>
      <c r="AO139" s="177">
        <f t="shared" si="648"/>
        <v>0</v>
      </c>
      <c r="AP139" s="178" t="str">
        <f t="shared" si="649"/>
        <v>0</v>
      </c>
      <c r="AQ139" s="179">
        <f t="shared" si="650"/>
        <v>0</v>
      </c>
      <c r="AR139" s="208">
        <f t="shared" si="615"/>
        <v>0</v>
      </c>
      <c r="AS139" s="319">
        <f t="shared" si="651"/>
        <v>0</v>
      </c>
      <c r="AT139" s="320">
        <f t="shared" si="652"/>
        <v>0</v>
      </c>
      <c r="AU139" s="321">
        <f t="shared" si="576"/>
        <v>0</v>
      </c>
      <c r="AV139" s="322">
        <f t="shared" si="591"/>
        <v>0</v>
      </c>
      <c r="AW139" s="228">
        <f t="shared" si="592"/>
        <v>0</v>
      </c>
      <c r="AX139" s="230">
        <f t="shared" si="618"/>
        <v>0</v>
      </c>
      <c r="AZ139" s="269">
        <f t="shared" si="404"/>
        <v>128</v>
      </c>
      <c r="BA139" s="265" t="str">
        <f t="shared" si="627"/>
        <v>PEFARM</v>
      </c>
      <c r="BB139" s="266"/>
      <c r="BC139" s="266"/>
      <c r="BD139" s="266"/>
      <c r="BE139" s="267"/>
      <c r="BF139" s="297"/>
      <c r="BG139" s="177">
        <f t="shared" si="653"/>
        <v>0</v>
      </c>
      <c r="BH139" s="178" t="str">
        <f t="shared" si="654"/>
        <v>0</v>
      </c>
      <c r="BI139" s="321">
        <f t="shared" si="634"/>
        <v>0</v>
      </c>
      <c r="BJ139" s="338">
        <f t="shared" si="628"/>
        <v>0</v>
      </c>
    </row>
    <row r="140" spans="1:62" s="78" customFormat="1" ht="13.5">
      <c r="A140" s="126">
        <f t="shared" si="635"/>
        <v>129</v>
      </c>
      <c r="B140" s="119" t="str">
        <f t="shared" si="635"/>
        <v>TOTAL PEFARM</v>
      </c>
      <c r="C140" s="138"/>
      <c r="D140" s="139"/>
      <c r="E140" s="122"/>
      <c r="F140" s="124">
        <f aca="true" t="shared" si="655" ref="F140:H140">SUM(F138:F139)</f>
        <v>0</v>
      </c>
      <c r="G140" s="124">
        <f t="shared" si="655"/>
        <v>240</v>
      </c>
      <c r="H140" s="140">
        <f t="shared" si="655"/>
        <v>240</v>
      </c>
      <c r="I140" s="175" t="str">
        <f t="shared" si="624"/>
        <v>OK</v>
      </c>
      <c r="J140" s="181">
        <f t="shared" si="588"/>
        <v>129</v>
      </c>
      <c r="K140" s="119" t="str">
        <f t="shared" si="631"/>
        <v>TOTAL PEFARM</v>
      </c>
      <c r="L140" s="193"/>
      <c r="M140" s="194"/>
      <c r="N140" s="195">
        <f aca="true" t="shared" si="656" ref="N140:Z140">SUM(N138:N139)</f>
        <v>240</v>
      </c>
      <c r="O140" s="195">
        <f t="shared" si="656"/>
        <v>0</v>
      </c>
      <c r="P140" s="195">
        <f t="shared" si="656"/>
        <v>0</v>
      </c>
      <c r="Q140" s="195">
        <f t="shared" si="656"/>
        <v>0</v>
      </c>
      <c r="R140" s="195">
        <f t="shared" si="656"/>
        <v>0</v>
      </c>
      <c r="S140" s="195">
        <f t="shared" si="656"/>
        <v>0</v>
      </c>
      <c r="T140" s="195">
        <f t="shared" si="656"/>
        <v>0</v>
      </c>
      <c r="U140" s="195">
        <f t="shared" si="656"/>
        <v>0</v>
      </c>
      <c r="V140" s="195">
        <f t="shared" si="656"/>
        <v>0</v>
      </c>
      <c r="W140" s="195">
        <f t="shared" si="656"/>
        <v>0</v>
      </c>
      <c r="X140" s="195">
        <f t="shared" si="656"/>
        <v>240</v>
      </c>
      <c r="Y140" s="242">
        <f t="shared" si="656"/>
        <v>240</v>
      </c>
      <c r="Z140" s="243">
        <f t="shared" si="656"/>
        <v>0</v>
      </c>
      <c r="AA140" s="244"/>
      <c r="AB140" s="245">
        <f>SUM(AB138:AB139)</f>
        <v>240</v>
      </c>
      <c r="AD140" s="231"/>
      <c r="AE140" s="232">
        <f t="shared" si="625"/>
        <v>0</v>
      </c>
      <c r="AF140" s="231"/>
      <c r="AG140" s="232">
        <f t="shared" si="626"/>
        <v>240</v>
      </c>
      <c r="AI140" s="269">
        <f t="shared" si="432"/>
        <v>129</v>
      </c>
      <c r="AJ140" s="270" t="s">
        <v>207</v>
      </c>
      <c r="AK140" s="271"/>
      <c r="AL140" s="271"/>
      <c r="AM140" s="272"/>
      <c r="AN140" s="272"/>
      <c r="AO140" s="323"/>
      <c r="AP140" s="324"/>
      <c r="AQ140" s="325">
        <f aca="true" t="shared" si="657" ref="AQ140:AX140">SUM(AQ138:AQ139)</f>
        <v>240</v>
      </c>
      <c r="AR140" s="325">
        <f t="shared" si="657"/>
        <v>240</v>
      </c>
      <c r="AS140" s="325">
        <f t="shared" si="657"/>
        <v>0</v>
      </c>
      <c r="AT140" s="326">
        <f t="shared" si="657"/>
        <v>0</v>
      </c>
      <c r="AU140" s="327">
        <f t="shared" si="657"/>
        <v>0</v>
      </c>
      <c r="AV140" s="328">
        <f t="shared" si="657"/>
        <v>240</v>
      </c>
      <c r="AW140" s="336">
        <f t="shared" si="657"/>
        <v>0</v>
      </c>
      <c r="AX140" s="337">
        <f t="shared" si="657"/>
        <v>240</v>
      </c>
      <c r="AZ140" s="269">
        <f t="shared" si="404"/>
        <v>129</v>
      </c>
      <c r="BA140" s="270" t="str">
        <f t="shared" si="627"/>
        <v>TOTAL PEFARM</v>
      </c>
      <c r="BB140" s="271"/>
      <c r="BC140" s="271"/>
      <c r="BD140" s="271"/>
      <c r="BE140" s="272"/>
      <c r="BF140" s="272"/>
      <c r="BG140" s="323"/>
      <c r="BH140" s="324"/>
      <c r="BI140" s="327">
        <f t="shared" si="634"/>
        <v>0</v>
      </c>
      <c r="BJ140" s="339">
        <f t="shared" si="628"/>
        <v>0</v>
      </c>
    </row>
    <row r="141" spans="1:62" s="77" customFormat="1" ht="12.75">
      <c r="A141" s="126">
        <f t="shared" si="635"/>
        <v>130</v>
      </c>
      <c r="B141" s="114" t="str">
        <f t="shared" si="635"/>
        <v>PHARMACLIN 1</v>
      </c>
      <c r="C141" s="141" t="s">
        <v>201</v>
      </c>
      <c r="D141" s="141">
        <v>281</v>
      </c>
      <c r="E141" s="142">
        <v>42521</v>
      </c>
      <c r="F141" s="357">
        <v>2520</v>
      </c>
      <c r="G141" s="358">
        <v>41625.6</v>
      </c>
      <c r="H141" s="137">
        <f t="shared" si="636"/>
        <v>44145.6</v>
      </c>
      <c r="I141" s="175" t="str">
        <f t="shared" si="624"/>
        <v>OK</v>
      </c>
      <c r="J141" s="181">
        <f t="shared" si="588"/>
        <v>130</v>
      </c>
      <c r="K141" s="114" t="str">
        <f t="shared" si="631"/>
        <v>PHARMACLIN 1</v>
      </c>
      <c r="L141" s="177">
        <f t="shared" si="637"/>
        <v>281</v>
      </c>
      <c r="M141" s="178">
        <f t="shared" si="638"/>
        <v>42521</v>
      </c>
      <c r="N141" s="179">
        <f t="shared" si="639"/>
        <v>44145.6</v>
      </c>
      <c r="O141" s="180"/>
      <c r="P141" s="180"/>
      <c r="Q141" s="205">
        <f t="shared" si="640"/>
        <v>0</v>
      </c>
      <c r="R141" s="205">
        <f t="shared" si="641"/>
        <v>0</v>
      </c>
      <c r="S141" s="205">
        <f t="shared" si="642"/>
        <v>0</v>
      </c>
      <c r="T141" s="180"/>
      <c r="U141" s="206"/>
      <c r="V141" s="208">
        <f t="shared" si="643"/>
        <v>0</v>
      </c>
      <c r="W141" s="208">
        <f t="shared" si="644"/>
        <v>2520</v>
      </c>
      <c r="X141" s="208">
        <f t="shared" si="645"/>
        <v>41625.6</v>
      </c>
      <c r="Y141" s="227">
        <f t="shared" si="646"/>
        <v>44145.6</v>
      </c>
      <c r="Z141" s="228"/>
      <c r="AA141" s="241"/>
      <c r="AB141" s="230">
        <f t="shared" si="647"/>
        <v>44145.6</v>
      </c>
      <c r="AD141" s="231"/>
      <c r="AE141" s="232">
        <f t="shared" si="625"/>
        <v>2520</v>
      </c>
      <c r="AF141" s="231"/>
      <c r="AG141" s="232">
        <f t="shared" si="626"/>
        <v>41625.6</v>
      </c>
      <c r="AI141" s="269">
        <f t="shared" si="432"/>
        <v>130</v>
      </c>
      <c r="AJ141" s="265" t="s">
        <v>208</v>
      </c>
      <c r="AK141" s="266"/>
      <c r="AL141" s="266"/>
      <c r="AM141" s="267"/>
      <c r="AN141" s="287"/>
      <c r="AO141" s="177">
        <f t="shared" si="648"/>
        <v>281</v>
      </c>
      <c r="AP141" s="178">
        <f t="shared" si="649"/>
        <v>42521</v>
      </c>
      <c r="AQ141" s="179">
        <f t="shared" si="650"/>
        <v>44145.6</v>
      </c>
      <c r="AR141" s="208">
        <f aca="true" t="shared" si="658" ref="AR141:AR146">AQ141-AS141</f>
        <v>44145.6</v>
      </c>
      <c r="AS141" s="319">
        <f t="shared" si="651"/>
        <v>0</v>
      </c>
      <c r="AT141" s="320">
        <f t="shared" si="652"/>
        <v>0</v>
      </c>
      <c r="AU141" s="321">
        <f aca="true" t="shared" si="659" ref="AU141:AU146">Z141</f>
        <v>0</v>
      </c>
      <c r="AV141" s="322">
        <f>Y141</f>
        <v>44145.6</v>
      </c>
      <c r="AW141" s="228">
        <f>Z141</f>
        <v>0</v>
      </c>
      <c r="AX141" s="230">
        <f aca="true" t="shared" si="660" ref="AX141:AX146">AR141-AT141</f>
        <v>44145.6</v>
      </c>
      <c r="AZ141" s="269">
        <f t="shared" si="404"/>
        <v>130</v>
      </c>
      <c r="BA141" s="265" t="str">
        <f t="shared" si="627"/>
        <v>PHARMACLIN 1</v>
      </c>
      <c r="BB141" s="266"/>
      <c r="BC141" s="266"/>
      <c r="BD141" s="266"/>
      <c r="BE141" s="267"/>
      <c r="BF141" s="297"/>
      <c r="BG141" s="177">
        <f t="shared" si="653"/>
        <v>281</v>
      </c>
      <c r="BH141" s="178">
        <f t="shared" si="654"/>
        <v>42521</v>
      </c>
      <c r="BI141" s="321">
        <f t="shared" si="634"/>
        <v>0</v>
      </c>
      <c r="BJ141" s="338">
        <f t="shared" si="628"/>
        <v>0</v>
      </c>
    </row>
    <row r="142" spans="1:62" s="77" customFormat="1" ht="12.75">
      <c r="A142" s="126">
        <f t="shared" si="635"/>
        <v>131</v>
      </c>
      <c r="B142" s="114" t="str">
        <f t="shared" si="635"/>
        <v>PHARMACLIN 1</v>
      </c>
      <c r="C142" s="115"/>
      <c r="D142" s="115"/>
      <c r="E142" s="151"/>
      <c r="F142" s="117"/>
      <c r="G142" s="117"/>
      <c r="H142" s="137">
        <f t="shared" si="636"/>
        <v>0</v>
      </c>
      <c r="I142" s="175" t="str">
        <f t="shared" si="624"/>
        <v>OK</v>
      </c>
      <c r="J142" s="181">
        <f t="shared" si="588"/>
        <v>131</v>
      </c>
      <c r="K142" s="114" t="str">
        <f t="shared" si="631"/>
        <v>PHARMACLIN 1</v>
      </c>
      <c r="L142" s="177">
        <f t="shared" si="637"/>
        <v>0</v>
      </c>
      <c r="M142" s="178" t="str">
        <f t="shared" si="638"/>
        <v>0</v>
      </c>
      <c r="N142" s="179">
        <f t="shared" si="639"/>
        <v>0</v>
      </c>
      <c r="O142" s="180"/>
      <c r="P142" s="180"/>
      <c r="Q142" s="205">
        <f t="shared" si="640"/>
        <v>0</v>
      </c>
      <c r="R142" s="205">
        <f t="shared" si="641"/>
        <v>0</v>
      </c>
      <c r="S142" s="205">
        <f t="shared" si="642"/>
        <v>0</v>
      </c>
      <c r="T142" s="180"/>
      <c r="U142" s="206"/>
      <c r="V142" s="208">
        <f t="shared" si="643"/>
        <v>0</v>
      </c>
      <c r="W142" s="208">
        <f t="shared" si="644"/>
        <v>0</v>
      </c>
      <c r="X142" s="208">
        <f t="shared" si="645"/>
        <v>0</v>
      </c>
      <c r="Y142" s="227">
        <f t="shared" si="646"/>
        <v>0</v>
      </c>
      <c r="Z142" s="228"/>
      <c r="AA142" s="241"/>
      <c r="AB142" s="230">
        <f t="shared" si="647"/>
        <v>0</v>
      </c>
      <c r="AD142" s="231"/>
      <c r="AE142" s="232">
        <f t="shared" si="625"/>
        <v>0</v>
      </c>
      <c r="AF142" s="231"/>
      <c r="AG142" s="232">
        <f t="shared" si="626"/>
        <v>0</v>
      </c>
      <c r="AI142" s="269">
        <f t="shared" si="432"/>
        <v>131</v>
      </c>
      <c r="AJ142" s="265" t="s">
        <v>208</v>
      </c>
      <c r="AK142" s="266"/>
      <c r="AL142" s="266"/>
      <c r="AM142" s="267"/>
      <c r="AN142" s="287"/>
      <c r="AO142" s="177">
        <f t="shared" si="648"/>
        <v>0</v>
      </c>
      <c r="AP142" s="178" t="str">
        <f t="shared" si="649"/>
        <v>0</v>
      </c>
      <c r="AQ142" s="179">
        <f t="shared" si="650"/>
        <v>0</v>
      </c>
      <c r="AR142" s="208">
        <f t="shared" si="658"/>
        <v>0</v>
      </c>
      <c r="AS142" s="319">
        <f t="shared" si="651"/>
        <v>0</v>
      </c>
      <c r="AT142" s="320">
        <f t="shared" si="652"/>
        <v>0</v>
      </c>
      <c r="AU142" s="321">
        <f t="shared" si="659"/>
        <v>0</v>
      </c>
      <c r="AV142" s="322">
        <f>Y142</f>
        <v>0</v>
      </c>
      <c r="AW142" s="228">
        <f>Z142</f>
        <v>0</v>
      </c>
      <c r="AX142" s="230">
        <f t="shared" si="660"/>
        <v>0</v>
      </c>
      <c r="AZ142" s="269">
        <f t="shared" si="404"/>
        <v>131</v>
      </c>
      <c r="BA142" s="265" t="str">
        <f t="shared" si="627"/>
        <v>PHARMACLIN 1</v>
      </c>
      <c r="BB142" s="266"/>
      <c r="BC142" s="266"/>
      <c r="BD142" s="266"/>
      <c r="BE142" s="267"/>
      <c r="BF142" s="297"/>
      <c r="BG142" s="177">
        <f t="shared" si="653"/>
        <v>0</v>
      </c>
      <c r="BH142" s="178" t="str">
        <f t="shared" si="654"/>
        <v>0</v>
      </c>
      <c r="BI142" s="321">
        <f t="shared" si="634"/>
        <v>0</v>
      </c>
      <c r="BJ142" s="338">
        <f t="shared" si="628"/>
        <v>0</v>
      </c>
    </row>
    <row r="143" spans="1:62" s="78" customFormat="1" ht="13.5">
      <c r="A143" s="126">
        <f aca="true" t="shared" si="661" ref="A143:A160">AI143</f>
        <v>132</v>
      </c>
      <c r="B143" s="119" t="str">
        <f t="shared" si="629"/>
        <v>TOTAL PHARMACLIN</v>
      </c>
      <c r="C143" s="138"/>
      <c r="D143" s="139"/>
      <c r="E143" s="122"/>
      <c r="F143" s="124">
        <f aca="true" t="shared" si="662" ref="F143:H143">SUM(F141:F142)</f>
        <v>2520</v>
      </c>
      <c r="G143" s="124">
        <f t="shared" si="662"/>
        <v>41625.6</v>
      </c>
      <c r="H143" s="140">
        <f t="shared" si="662"/>
        <v>44145.6</v>
      </c>
      <c r="I143" s="175" t="str">
        <f t="shared" si="624"/>
        <v>OK</v>
      </c>
      <c r="J143" s="181">
        <f t="shared" si="588"/>
        <v>132</v>
      </c>
      <c r="K143" s="119" t="str">
        <f t="shared" si="631"/>
        <v>TOTAL PHARMACLIN</v>
      </c>
      <c r="L143" s="193"/>
      <c r="M143" s="194"/>
      <c r="N143" s="195">
        <f aca="true" t="shared" si="663" ref="N143:Z143">SUM(N141:N142)</f>
        <v>44145.6</v>
      </c>
      <c r="O143" s="195">
        <f t="shared" si="663"/>
        <v>0</v>
      </c>
      <c r="P143" s="195">
        <f t="shared" si="663"/>
        <v>0</v>
      </c>
      <c r="Q143" s="195">
        <f t="shared" si="663"/>
        <v>0</v>
      </c>
      <c r="R143" s="195">
        <f t="shared" si="663"/>
        <v>0</v>
      </c>
      <c r="S143" s="195">
        <f t="shared" si="663"/>
        <v>0</v>
      </c>
      <c r="T143" s="195">
        <f t="shared" si="663"/>
        <v>0</v>
      </c>
      <c r="U143" s="195">
        <f t="shared" si="663"/>
        <v>0</v>
      </c>
      <c r="V143" s="195">
        <f t="shared" si="663"/>
        <v>0</v>
      </c>
      <c r="W143" s="195">
        <f t="shared" si="663"/>
        <v>2520</v>
      </c>
      <c r="X143" s="195">
        <f t="shared" si="663"/>
        <v>41625.6</v>
      </c>
      <c r="Y143" s="242">
        <f t="shared" si="663"/>
        <v>44145.6</v>
      </c>
      <c r="Z143" s="243">
        <f t="shared" si="663"/>
        <v>0</v>
      </c>
      <c r="AA143" s="244"/>
      <c r="AB143" s="245">
        <f>SUM(AB141:AB142)</f>
        <v>44145.6</v>
      </c>
      <c r="AD143" s="231"/>
      <c r="AE143" s="232">
        <f t="shared" si="625"/>
        <v>2520</v>
      </c>
      <c r="AF143" s="231"/>
      <c r="AG143" s="232">
        <f t="shared" si="626"/>
        <v>41625.6</v>
      </c>
      <c r="AI143" s="269">
        <f t="shared" si="432"/>
        <v>132</v>
      </c>
      <c r="AJ143" s="270" t="s">
        <v>209</v>
      </c>
      <c r="AK143" s="271"/>
      <c r="AL143" s="271"/>
      <c r="AM143" s="272"/>
      <c r="AN143" s="272"/>
      <c r="AO143" s="323"/>
      <c r="AP143" s="324"/>
      <c r="AQ143" s="325">
        <f aca="true" t="shared" si="664" ref="AQ143:AX143">SUM(AQ141:AQ142)</f>
        <v>44145.6</v>
      </c>
      <c r="AR143" s="325">
        <f t="shared" si="664"/>
        <v>44145.6</v>
      </c>
      <c r="AS143" s="325">
        <f t="shared" si="664"/>
        <v>0</v>
      </c>
      <c r="AT143" s="326">
        <f t="shared" si="664"/>
        <v>0</v>
      </c>
      <c r="AU143" s="327">
        <f t="shared" si="664"/>
        <v>0</v>
      </c>
      <c r="AV143" s="328">
        <f t="shared" si="664"/>
        <v>44145.6</v>
      </c>
      <c r="AW143" s="336">
        <f t="shared" si="664"/>
        <v>0</v>
      </c>
      <c r="AX143" s="337">
        <f t="shared" si="664"/>
        <v>44145.6</v>
      </c>
      <c r="AZ143" s="269">
        <f t="shared" si="404"/>
        <v>132</v>
      </c>
      <c r="BA143" s="270" t="str">
        <f t="shared" si="627"/>
        <v>TOTAL PHARMACLIN</v>
      </c>
      <c r="BB143" s="271"/>
      <c r="BC143" s="271"/>
      <c r="BD143" s="271"/>
      <c r="BE143" s="272"/>
      <c r="BF143" s="272"/>
      <c r="BG143" s="323"/>
      <c r="BH143" s="324"/>
      <c r="BI143" s="327">
        <f t="shared" si="634"/>
        <v>0</v>
      </c>
      <c r="BJ143" s="339">
        <f t="shared" si="628"/>
        <v>0</v>
      </c>
    </row>
    <row r="144" spans="1:62" s="77" customFormat="1" ht="12.75">
      <c r="A144" s="126">
        <f t="shared" si="661"/>
        <v>133</v>
      </c>
      <c r="B144" s="127" t="str">
        <f t="shared" si="629"/>
        <v>PHYTAL</v>
      </c>
      <c r="C144" s="141"/>
      <c r="D144" s="141"/>
      <c r="E144" s="142"/>
      <c r="F144" s="143"/>
      <c r="G144" s="144"/>
      <c r="H144" s="343">
        <f aca="true" t="shared" si="665" ref="H144:H149">F144+G144</f>
        <v>0</v>
      </c>
      <c r="I144" s="175" t="str">
        <f t="shared" si="624"/>
        <v>OK</v>
      </c>
      <c r="J144" s="181">
        <f t="shared" si="588"/>
        <v>133</v>
      </c>
      <c r="K144" s="127" t="str">
        <f t="shared" si="631"/>
        <v>PHYTAL</v>
      </c>
      <c r="L144" s="359">
        <f aca="true" t="shared" si="666" ref="L144:L149">D144</f>
        <v>0</v>
      </c>
      <c r="M144" s="360" t="str">
        <f aca="true" t="shared" si="667" ref="M144:M149">IF(E144=0,"0",E144)</f>
        <v>0</v>
      </c>
      <c r="N144" s="361">
        <f aca="true" t="shared" si="668" ref="N144:N149">H144</f>
        <v>0</v>
      </c>
      <c r="O144" s="362"/>
      <c r="P144" s="362"/>
      <c r="Q144" s="364">
        <f aca="true" t="shared" si="669" ref="Q144:Q149">IF(F144-O144-T144-AE144&gt;0,F144-O144-T144-AE144,0)</f>
        <v>0</v>
      </c>
      <c r="R144" s="364">
        <f aca="true" t="shared" si="670" ref="R144:R149">IF(G144-P144-U144-AG144&gt;0,G144-P144-U144-AG144,0)</f>
        <v>0</v>
      </c>
      <c r="S144" s="364">
        <f aca="true" t="shared" si="671" ref="S144:S149">Q144+R144</f>
        <v>0</v>
      </c>
      <c r="T144" s="362"/>
      <c r="U144" s="511"/>
      <c r="V144" s="365">
        <f aca="true" t="shared" si="672" ref="V144:V149">T144+U144</f>
        <v>0</v>
      </c>
      <c r="W144" s="365">
        <f>F144-O144-Q144-T144</f>
        <v>0</v>
      </c>
      <c r="X144" s="365">
        <f>G144-P144-R144-U144</f>
        <v>0</v>
      </c>
      <c r="Y144" s="367">
        <f aca="true" t="shared" si="673" ref="Y144:Y149">AB144-Z144</f>
        <v>0</v>
      </c>
      <c r="Z144" s="368"/>
      <c r="AA144" s="371"/>
      <c r="AB144" s="370">
        <f aca="true" t="shared" si="674" ref="AB144:AB149">W144+X144</f>
        <v>0</v>
      </c>
      <c r="AD144" s="231"/>
      <c r="AE144" s="232">
        <f t="shared" si="625"/>
        <v>0</v>
      </c>
      <c r="AF144" s="231"/>
      <c r="AG144" s="232">
        <f t="shared" si="626"/>
        <v>0</v>
      </c>
      <c r="AI144" s="269">
        <f t="shared" si="432"/>
        <v>133</v>
      </c>
      <c r="AJ144" s="294" t="s">
        <v>210</v>
      </c>
      <c r="AK144" s="295"/>
      <c r="AL144" s="295"/>
      <c r="AM144" s="381"/>
      <c r="AN144" s="410"/>
      <c r="AO144" s="196">
        <f aca="true" t="shared" si="675" ref="AO144:AO149">L144</f>
        <v>0</v>
      </c>
      <c r="AP144" s="197" t="str">
        <f aca="true" t="shared" si="676" ref="AP144:AP149">IF(M144=0,"0",M144)</f>
        <v>0</v>
      </c>
      <c r="AQ144" s="198">
        <f aca="true" t="shared" si="677" ref="AQ144:AQ149">N144</f>
        <v>0</v>
      </c>
      <c r="AR144" s="212">
        <f t="shared" si="658"/>
        <v>0</v>
      </c>
      <c r="AS144" s="398">
        <f aca="true" t="shared" si="678" ref="AS144:AS149">V144</f>
        <v>0</v>
      </c>
      <c r="AT144" s="399">
        <f aca="true" t="shared" si="679" ref="AT144:AT149">O144+P144+S144</f>
        <v>0</v>
      </c>
      <c r="AU144" s="400">
        <f t="shared" si="659"/>
        <v>0</v>
      </c>
      <c r="AV144" s="401">
        <f aca="true" t="shared" si="680" ref="AV144:AW146">Y144</f>
        <v>0</v>
      </c>
      <c r="AW144" s="238">
        <f t="shared" si="680"/>
        <v>0</v>
      </c>
      <c r="AX144" s="240">
        <f t="shared" si="660"/>
        <v>0</v>
      </c>
      <c r="AZ144" s="269">
        <f t="shared" si="404"/>
        <v>133</v>
      </c>
      <c r="BA144" s="623" t="str">
        <f t="shared" si="627"/>
        <v>PHYTAL</v>
      </c>
      <c r="BB144" s="285"/>
      <c r="BC144" s="285"/>
      <c r="BD144" s="380"/>
      <c r="BE144" s="381"/>
      <c r="BF144" s="287"/>
      <c r="BG144" s="196">
        <f aca="true" t="shared" si="681" ref="BG144:BG149">D144</f>
        <v>0</v>
      </c>
      <c r="BH144" s="197" t="str">
        <f aca="true" t="shared" si="682" ref="BH144:BH149">IF(E144=0,"0",E144)</f>
        <v>0</v>
      </c>
      <c r="BI144" s="400">
        <f t="shared" si="634"/>
        <v>0</v>
      </c>
      <c r="BJ144" s="409">
        <f t="shared" si="628"/>
        <v>0</v>
      </c>
    </row>
    <row r="145" spans="1:62" s="77" customFormat="1" ht="12.75">
      <c r="A145" s="126">
        <f t="shared" si="661"/>
        <v>134</v>
      </c>
      <c r="B145" s="114" t="str">
        <f t="shared" si="629"/>
        <v>PHYTAL</v>
      </c>
      <c r="C145" s="115"/>
      <c r="D145" s="115"/>
      <c r="E145" s="116"/>
      <c r="F145" s="117"/>
      <c r="G145" s="117"/>
      <c r="H145" s="344">
        <f t="shared" si="665"/>
        <v>0</v>
      </c>
      <c r="I145" s="175" t="str">
        <f t="shared" si="624"/>
        <v>OK</v>
      </c>
      <c r="J145" s="181">
        <f t="shared" si="588"/>
        <v>134</v>
      </c>
      <c r="K145" s="114" t="str">
        <f t="shared" si="631"/>
        <v>PHYTAL</v>
      </c>
      <c r="L145" s="177">
        <f t="shared" si="666"/>
        <v>0</v>
      </c>
      <c r="M145" s="178" t="str">
        <f t="shared" si="667"/>
        <v>0</v>
      </c>
      <c r="N145" s="179">
        <f t="shared" si="668"/>
        <v>0</v>
      </c>
      <c r="O145" s="180"/>
      <c r="P145" s="180"/>
      <c r="Q145" s="205">
        <f t="shared" si="669"/>
        <v>0</v>
      </c>
      <c r="R145" s="205">
        <f t="shared" si="670"/>
        <v>0</v>
      </c>
      <c r="S145" s="205">
        <f t="shared" si="671"/>
        <v>0</v>
      </c>
      <c r="T145" s="180"/>
      <c r="U145" s="206"/>
      <c r="V145" s="208">
        <f t="shared" si="672"/>
        <v>0</v>
      </c>
      <c r="W145" s="208">
        <f>F145-O145-Q145-T145</f>
        <v>0</v>
      </c>
      <c r="X145" s="208">
        <f>G145-P145-R145-U145</f>
        <v>0</v>
      </c>
      <c r="Y145" s="227">
        <f t="shared" si="673"/>
        <v>0</v>
      </c>
      <c r="Z145" s="228"/>
      <c r="AA145" s="241"/>
      <c r="AB145" s="230">
        <f t="shared" si="674"/>
        <v>0</v>
      </c>
      <c r="AD145" s="231"/>
      <c r="AE145" s="232">
        <f t="shared" si="625"/>
        <v>0</v>
      </c>
      <c r="AF145" s="231"/>
      <c r="AG145" s="232">
        <f t="shared" si="626"/>
        <v>0</v>
      </c>
      <c r="AI145" s="269">
        <f t="shared" si="432"/>
        <v>134</v>
      </c>
      <c r="AJ145" s="294" t="s">
        <v>210</v>
      </c>
      <c r="AK145" s="295"/>
      <c r="AL145" s="295"/>
      <c r="AM145" s="381"/>
      <c r="AN145" s="410"/>
      <c r="AO145" s="177">
        <f t="shared" si="675"/>
        <v>0</v>
      </c>
      <c r="AP145" s="178" t="str">
        <f t="shared" si="676"/>
        <v>0</v>
      </c>
      <c r="AQ145" s="179">
        <f t="shared" si="677"/>
        <v>0</v>
      </c>
      <c r="AR145" s="208">
        <f t="shared" si="658"/>
        <v>0</v>
      </c>
      <c r="AS145" s="319">
        <f t="shared" si="678"/>
        <v>0</v>
      </c>
      <c r="AT145" s="320">
        <f t="shared" si="679"/>
        <v>0</v>
      </c>
      <c r="AU145" s="321">
        <f t="shared" si="659"/>
        <v>0</v>
      </c>
      <c r="AV145" s="322">
        <f t="shared" si="680"/>
        <v>0</v>
      </c>
      <c r="AW145" s="228">
        <f t="shared" si="680"/>
        <v>0</v>
      </c>
      <c r="AX145" s="230">
        <f t="shared" si="660"/>
        <v>0</v>
      </c>
      <c r="AZ145" s="269">
        <f t="shared" si="404"/>
        <v>134</v>
      </c>
      <c r="BA145" s="623" t="str">
        <f t="shared" si="627"/>
        <v>PHYTAL</v>
      </c>
      <c r="BB145" s="285"/>
      <c r="BC145" s="285"/>
      <c r="BD145" s="380"/>
      <c r="BE145" s="381"/>
      <c r="BF145" s="287"/>
      <c r="BG145" s="177">
        <f t="shared" si="681"/>
        <v>0</v>
      </c>
      <c r="BH145" s="178" t="str">
        <f t="shared" si="682"/>
        <v>0</v>
      </c>
      <c r="BI145" s="321">
        <f t="shared" si="634"/>
        <v>0</v>
      </c>
      <c r="BJ145" s="338">
        <f t="shared" si="628"/>
        <v>0</v>
      </c>
    </row>
    <row r="146" spans="1:62" s="78" customFormat="1" ht="14.25" customHeight="1">
      <c r="A146" s="126">
        <f t="shared" si="661"/>
        <v>135</v>
      </c>
      <c r="B146" s="182" t="str">
        <f t="shared" si="629"/>
        <v>TOTAL PHYTAL</v>
      </c>
      <c r="C146" s="415"/>
      <c r="D146" s="415"/>
      <c r="E146" s="416"/>
      <c r="F146" s="417">
        <f aca="true" t="shared" si="683" ref="F146:H146">SUM(F144:F145)</f>
        <v>0</v>
      </c>
      <c r="G146" s="418">
        <f t="shared" si="683"/>
        <v>0</v>
      </c>
      <c r="H146" s="419">
        <f t="shared" si="683"/>
        <v>0</v>
      </c>
      <c r="I146" s="175" t="str">
        <f t="shared" si="624"/>
        <v>OK</v>
      </c>
      <c r="J146" s="181">
        <f t="shared" si="588"/>
        <v>135</v>
      </c>
      <c r="K146" s="119" t="str">
        <f t="shared" si="631"/>
        <v>TOTAL PHYTAL</v>
      </c>
      <c r="L146" s="193"/>
      <c r="M146" s="194"/>
      <c r="N146" s="195">
        <f aca="true" t="shared" si="684" ref="N146:Z146">SUM(N144:N145)</f>
        <v>0</v>
      </c>
      <c r="O146" s="195">
        <f t="shared" si="684"/>
        <v>0</v>
      </c>
      <c r="P146" s="195">
        <f t="shared" si="684"/>
        <v>0</v>
      </c>
      <c r="Q146" s="195">
        <f t="shared" si="684"/>
        <v>0</v>
      </c>
      <c r="R146" s="195">
        <f t="shared" si="684"/>
        <v>0</v>
      </c>
      <c r="S146" s="195">
        <f t="shared" si="684"/>
        <v>0</v>
      </c>
      <c r="T146" s="195">
        <f t="shared" si="684"/>
        <v>0</v>
      </c>
      <c r="U146" s="512">
        <f t="shared" si="684"/>
        <v>0</v>
      </c>
      <c r="V146" s="195">
        <f t="shared" si="684"/>
        <v>0</v>
      </c>
      <c r="W146" s="195">
        <f t="shared" si="684"/>
        <v>0</v>
      </c>
      <c r="X146" s="195">
        <f t="shared" si="684"/>
        <v>0</v>
      </c>
      <c r="Y146" s="242">
        <f t="shared" si="684"/>
        <v>0</v>
      </c>
      <c r="Z146" s="243">
        <f t="shared" si="684"/>
        <v>0</v>
      </c>
      <c r="AA146" s="244"/>
      <c r="AB146" s="245">
        <f>SUM(AB144:AB145)</f>
        <v>0</v>
      </c>
      <c r="AD146" s="231"/>
      <c r="AE146" s="232">
        <f t="shared" si="625"/>
        <v>0</v>
      </c>
      <c r="AF146" s="231"/>
      <c r="AG146" s="232">
        <f t="shared" si="626"/>
        <v>0</v>
      </c>
      <c r="AI146" s="269">
        <f t="shared" si="432"/>
        <v>135</v>
      </c>
      <c r="AJ146" s="298" t="s">
        <v>211</v>
      </c>
      <c r="AK146" s="299"/>
      <c r="AL146" s="299"/>
      <c r="AM146" s="541"/>
      <c r="AN146" s="300"/>
      <c r="AO146" s="323"/>
      <c r="AP146" s="324"/>
      <c r="AQ146" s="325">
        <f aca="true" t="shared" si="685" ref="AQ146:AT146">SUM(AQ144:AQ145)</f>
        <v>0</v>
      </c>
      <c r="AR146" s="325">
        <f t="shared" si="658"/>
        <v>0</v>
      </c>
      <c r="AS146" s="325">
        <f t="shared" si="685"/>
        <v>0</v>
      </c>
      <c r="AT146" s="326">
        <f t="shared" si="685"/>
        <v>0</v>
      </c>
      <c r="AU146" s="327">
        <f t="shared" si="659"/>
        <v>0</v>
      </c>
      <c r="AV146" s="328">
        <f t="shared" si="680"/>
        <v>0</v>
      </c>
      <c r="AW146" s="336">
        <f t="shared" si="680"/>
        <v>0</v>
      </c>
      <c r="AX146" s="337">
        <f t="shared" si="660"/>
        <v>0</v>
      </c>
      <c r="AZ146" s="269">
        <f t="shared" si="404"/>
        <v>135</v>
      </c>
      <c r="BA146" s="406" t="str">
        <f t="shared" si="627"/>
        <v>TOTAL PHYTAL</v>
      </c>
      <c r="BB146" s="280"/>
      <c r="BC146" s="280"/>
      <c r="BD146" s="281"/>
      <c r="BE146" s="282"/>
      <c r="BF146" s="283"/>
      <c r="BG146" s="323"/>
      <c r="BH146" s="324"/>
      <c r="BI146" s="327">
        <f t="shared" si="634"/>
        <v>0</v>
      </c>
      <c r="BJ146" s="339">
        <f t="shared" si="628"/>
        <v>0</v>
      </c>
    </row>
    <row r="147" spans="1:62" s="77" customFormat="1" ht="12.75">
      <c r="A147" s="126">
        <f t="shared" si="661"/>
        <v>136</v>
      </c>
      <c r="B147" s="109" t="str">
        <f t="shared" si="629"/>
        <v>RETETA 1 UNIRII</v>
      </c>
      <c r="C147" s="110" t="s">
        <v>212</v>
      </c>
      <c r="D147" s="110">
        <v>92300358</v>
      </c>
      <c r="E147" s="142">
        <v>42521</v>
      </c>
      <c r="F147" s="357"/>
      <c r="G147" s="358">
        <v>120</v>
      </c>
      <c r="H147" s="420">
        <f t="shared" si="665"/>
        <v>120</v>
      </c>
      <c r="I147" s="175" t="str">
        <f t="shared" si="624"/>
        <v>OK</v>
      </c>
      <c r="J147" s="181">
        <f t="shared" si="588"/>
        <v>136</v>
      </c>
      <c r="K147" s="109" t="str">
        <f t="shared" si="631"/>
        <v>RETETA 1 UNIRII</v>
      </c>
      <c r="L147" s="196">
        <f t="shared" si="666"/>
        <v>92300358</v>
      </c>
      <c r="M147" s="197">
        <f t="shared" si="667"/>
        <v>42521</v>
      </c>
      <c r="N147" s="198">
        <f t="shared" si="668"/>
        <v>120</v>
      </c>
      <c r="O147" s="189"/>
      <c r="P147" s="189"/>
      <c r="Q147" s="209">
        <f t="shared" si="669"/>
        <v>0</v>
      </c>
      <c r="R147" s="209">
        <f t="shared" si="670"/>
        <v>0</v>
      </c>
      <c r="S147" s="209">
        <f t="shared" si="671"/>
        <v>0</v>
      </c>
      <c r="T147" s="189"/>
      <c r="U147" s="210"/>
      <c r="V147" s="212">
        <f t="shared" si="672"/>
        <v>0</v>
      </c>
      <c r="W147" s="212">
        <f aca="true" t="shared" si="686" ref="W147:X149">F147-O147-Q147-T147</f>
        <v>0</v>
      </c>
      <c r="X147" s="212">
        <f t="shared" si="686"/>
        <v>120</v>
      </c>
      <c r="Y147" s="237">
        <f t="shared" si="673"/>
        <v>120</v>
      </c>
      <c r="Z147" s="238"/>
      <c r="AA147" s="239"/>
      <c r="AB147" s="240">
        <f t="shared" si="674"/>
        <v>120</v>
      </c>
      <c r="AD147" s="231"/>
      <c r="AE147" s="232">
        <f aca="true" t="shared" si="687" ref="AE147:AE166">F147</f>
        <v>0</v>
      </c>
      <c r="AF147" s="231"/>
      <c r="AG147" s="232">
        <f aca="true" t="shared" si="688" ref="AG147:AG166">G147</f>
        <v>120</v>
      </c>
      <c r="AI147" s="269">
        <f t="shared" si="432"/>
        <v>136</v>
      </c>
      <c r="AJ147" s="542" t="s">
        <v>213</v>
      </c>
      <c r="AK147" s="295"/>
      <c r="AL147" s="295"/>
      <c r="AM147" s="381"/>
      <c r="AN147" s="287"/>
      <c r="AO147" s="196">
        <f t="shared" si="675"/>
        <v>92300358</v>
      </c>
      <c r="AP147" s="197">
        <f t="shared" si="676"/>
        <v>42521</v>
      </c>
      <c r="AQ147" s="198">
        <f t="shared" si="677"/>
        <v>120</v>
      </c>
      <c r="AR147" s="212">
        <f aca="true" t="shared" si="689" ref="AR147:AR162">AQ147-AS147</f>
        <v>120</v>
      </c>
      <c r="AS147" s="398">
        <f t="shared" si="678"/>
        <v>0</v>
      </c>
      <c r="AT147" s="399">
        <f t="shared" si="679"/>
        <v>0</v>
      </c>
      <c r="AU147" s="400">
        <f aca="true" t="shared" si="690" ref="AU147:AU159">Z147</f>
        <v>0</v>
      </c>
      <c r="AV147" s="401">
        <f aca="true" t="shared" si="691" ref="AV147:AV160">Y147</f>
        <v>120</v>
      </c>
      <c r="AW147" s="238">
        <f aca="true" t="shared" si="692" ref="AW147:AW160">Z147</f>
        <v>0</v>
      </c>
      <c r="AX147" s="240">
        <f aca="true" t="shared" si="693" ref="AX147:AX162">AR147-AT147</f>
        <v>120</v>
      </c>
      <c r="AZ147" s="269">
        <f t="shared" si="404"/>
        <v>136</v>
      </c>
      <c r="BA147" s="623" t="str">
        <f aca="true" t="shared" si="694" ref="BA147:BA162">AJ147</f>
        <v>RETETA 1 UNIRII</v>
      </c>
      <c r="BB147" s="285"/>
      <c r="BC147" s="285"/>
      <c r="BD147" s="380"/>
      <c r="BE147" s="381"/>
      <c r="BF147" s="287"/>
      <c r="BG147" s="196">
        <f t="shared" si="681"/>
        <v>92300358</v>
      </c>
      <c r="BH147" s="197">
        <f t="shared" si="682"/>
        <v>42521</v>
      </c>
      <c r="BI147" s="400">
        <f t="shared" si="634"/>
        <v>0</v>
      </c>
      <c r="BJ147" s="409">
        <f t="shared" si="628"/>
        <v>0</v>
      </c>
    </row>
    <row r="148" spans="1:62" s="77" customFormat="1" ht="12.75">
      <c r="A148" s="126">
        <f t="shared" si="661"/>
        <v>137</v>
      </c>
      <c r="B148" s="114" t="str">
        <f t="shared" si="629"/>
        <v>RETETA 2 COSBUC</v>
      </c>
      <c r="C148" s="115" t="s">
        <v>212</v>
      </c>
      <c r="D148" s="115">
        <v>95500225</v>
      </c>
      <c r="E148" s="116">
        <v>42521</v>
      </c>
      <c r="F148" s="117"/>
      <c r="G148" s="117">
        <v>2877.6</v>
      </c>
      <c r="H148" s="421">
        <f t="shared" si="665"/>
        <v>2877.6</v>
      </c>
      <c r="I148" s="175" t="str">
        <f t="shared" si="624"/>
        <v>OK</v>
      </c>
      <c r="J148" s="181">
        <f t="shared" si="588"/>
        <v>137</v>
      </c>
      <c r="K148" s="114" t="str">
        <f t="shared" si="631"/>
        <v>RETETA 2 COSBUC</v>
      </c>
      <c r="L148" s="177">
        <f t="shared" si="666"/>
        <v>95500225</v>
      </c>
      <c r="M148" s="178">
        <f t="shared" si="667"/>
        <v>42521</v>
      </c>
      <c r="N148" s="179">
        <f t="shared" si="668"/>
        <v>2877.6</v>
      </c>
      <c r="O148" s="180"/>
      <c r="P148" s="180"/>
      <c r="Q148" s="205">
        <f t="shared" si="669"/>
        <v>0</v>
      </c>
      <c r="R148" s="205">
        <f t="shared" si="670"/>
        <v>0</v>
      </c>
      <c r="S148" s="205">
        <f t="shared" si="671"/>
        <v>0</v>
      </c>
      <c r="T148" s="180"/>
      <c r="U148" s="206"/>
      <c r="V148" s="208">
        <f t="shared" si="672"/>
        <v>0</v>
      </c>
      <c r="W148" s="208">
        <f t="shared" si="686"/>
        <v>0</v>
      </c>
      <c r="X148" s="208">
        <f t="shared" si="686"/>
        <v>2877.6</v>
      </c>
      <c r="Y148" s="227">
        <f t="shared" si="673"/>
        <v>2877.6</v>
      </c>
      <c r="Z148" s="228"/>
      <c r="AA148" s="241"/>
      <c r="AB148" s="230">
        <f t="shared" si="674"/>
        <v>2877.6</v>
      </c>
      <c r="AD148" s="231"/>
      <c r="AE148" s="232">
        <f t="shared" si="687"/>
        <v>0</v>
      </c>
      <c r="AF148" s="231"/>
      <c r="AG148" s="232">
        <f t="shared" si="688"/>
        <v>2877.6</v>
      </c>
      <c r="AI148" s="269">
        <f t="shared" si="432"/>
        <v>137</v>
      </c>
      <c r="AJ148" s="542" t="s">
        <v>214</v>
      </c>
      <c r="AK148" s="295"/>
      <c r="AL148" s="295"/>
      <c r="AM148" s="381"/>
      <c r="AN148" s="287"/>
      <c r="AO148" s="177">
        <f t="shared" si="675"/>
        <v>95500225</v>
      </c>
      <c r="AP148" s="178">
        <f t="shared" si="676"/>
        <v>42521</v>
      </c>
      <c r="AQ148" s="179">
        <f t="shared" si="677"/>
        <v>2877.6</v>
      </c>
      <c r="AR148" s="208">
        <f t="shared" si="689"/>
        <v>2877.6</v>
      </c>
      <c r="AS148" s="319">
        <f t="shared" si="678"/>
        <v>0</v>
      </c>
      <c r="AT148" s="320">
        <f t="shared" si="679"/>
        <v>0</v>
      </c>
      <c r="AU148" s="321">
        <f t="shared" si="690"/>
        <v>0</v>
      </c>
      <c r="AV148" s="322">
        <f t="shared" si="691"/>
        <v>2877.6</v>
      </c>
      <c r="AW148" s="228">
        <f t="shared" si="692"/>
        <v>0</v>
      </c>
      <c r="AX148" s="230">
        <f t="shared" si="693"/>
        <v>2877.6</v>
      </c>
      <c r="AZ148" s="269">
        <f t="shared" si="404"/>
        <v>137</v>
      </c>
      <c r="BA148" s="623" t="str">
        <f t="shared" si="694"/>
        <v>RETETA 2 COSBUC</v>
      </c>
      <c r="BB148" s="285"/>
      <c r="BC148" s="285"/>
      <c r="BD148" s="380"/>
      <c r="BE148" s="381"/>
      <c r="BF148" s="287"/>
      <c r="BG148" s="177">
        <f t="shared" si="681"/>
        <v>95500225</v>
      </c>
      <c r="BH148" s="178">
        <f t="shared" si="682"/>
        <v>42521</v>
      </c>
      <c r="BI148" s="321">
        <f t="shared" si="634"/>
        <v>0</v>
      </c>
      <c r="BJ148" s="338">
        <f t="shared" si="628"/>
        <v>0</v>
      </c>
    </row>
    <row r="149" spans="1:62" s="77" customFormat="1" ht="12.75">
      <c r="A149" s="126">
        <f t="shared" si="661"/>
        <v>138</v>
      </c>
      <c r="B149" s="114" t="str">
        <f t="shared" si="629"/>
        <v>RETETA 3 BUC.24</v>
      </c>
      <c r="C149" s="115"/>
      <c r="D149" s="115"/>
      <c r="E149" s="116"/>
      <c r="F149" s="117"/>
      <c r="G149" s="117"/>
      <c r="H149" s="421">
        <f t="shared" si="665"/>
        <v>0</v>
      </c>
      <c r="I149" s="175" t="str">
        <f t="shared" si="624"/>
        <v>OK</v>
      </c>
      <c r="J149" s="181">
        <f t="shared" si="588"/>
        <v>138</v>
      </c>
      <c r="K149" s="114" t="str">
        <f t="shared" si="631"/>
        <v>RETETA 3 BUC.24</v>
      </c>
      <c r="L149" s="177">
        <f t="shared" si="666"/>
        <v>0</v>
      </c>
      <c r="M149" s="178" t="str">
        <f t="shared" si="667"/>
        <v>0</v>
      </c>
      <c r="N149" s="179">
        <f t="shared" si="668"/>
        <v>0</v>
      </c>
      <c r="O149" s="180"/>
      <c r="P149" s="180"/>
      <c r="Q149" s="205">
        <f t="shared" si="669"/>
        <v>0</v>
      </c>
      <c r="R149" s="205">
        <f t="shared" si="670"/>
        <v>0</v>
      </c>
      <c r="S149" s="205">
        <f t="shared" si="671"/>
        <v>0</v>
      </c>
      <c r="T149" s="180"/>
      <c r="U149" s="206"/>
      <c r="V149" s="208">
        <f t="shared" si="672"/>
        <v>0</v>
      </c>
      <c r="W149" s="208">
        <f t="shared" si="686"/>
        <v>0</v>
      </c>
      <c r="X149" s="208">
        <f t="shared" si="686"/>
        <v>0</v>
      </c>
      <c r="Y149" s="227">
        <f t="shared" si="673"/>
        <v>0</v>
      </c>
      <c r="Z149" s="228"/>
      <c r="AA149" s="241"/>
      <c r="AB149" s="230">
        <f t="shared" si="674"/>
        <v>0</v>
      </c>
      <c r="AD149" s="231"/>
      <c r="AE149" s="232">
        <f t="shared" si="687"/>
        <v>0</v>
      </c>
      <c r="AF149" s="231"/>
      <c r="AG149" s="232">
        <f t="shared" si="688"/>
        <v>0</v>
      </c>
      <c r="AI149" s="269">
        <f t="shared" si="432"/>
        <v>138</v>
      </c>
      <c r="AJ149" s="542" t="s">
        <v>215</v>
      </c>
      <c r="AK149" s="295"/>
      <c r="AL149" s="295"/>
      <c r="AM149" s="381"/>
      <c r="AN149" s="287"/>
      <c r="AO149" s="177">
        <f t="shared" si="675"/>
        <v>0</v>
      </c>
      <c r="AP149" s="178" t="str">
        <f t="shared" si="676"/>
        <v>0</v>
      </c>
      <c r="AQ149" s="179">
        <f t="shared" si="677"/>
        <v>0</v>
      </c>
      <c r="AR149" s="208">
        <f t="shared" si="689"/>
        <v>0</v>
      </c>
      <c r="AS149" s="319">
        <f t="shared" si="678"/>
        <v>0</v>
      </c>
      <c r="AT149" s="320">
        <f t="shared" si="679"/>
        <v>0</v>
      </c>
      <c r="AU149" s="321">
        <f t="shared" si="690"/>
        <v>0</v>
      </c>
      <c r="AV149" s="322">
        <f t="shared" si="691"/>
        <v>0</v>
      </c>
      <c r="AW149" s="228">
        <f t="shared" si="692"/>
        <v>0</v>
      </c>
      <c r="AX149" s="230">
        <f t="shared" si="693"/>
        <v>0</v>
      </c>
      <c r="AZ149" s="269">
        <f t="shared" si="404"/>
        <v>138</v>
      </c>
      <c r="BA149" s="623" t="str">
        <f t="shared" si="694"/>
        <v>RETETA 3 BUC.24</v>
      </c>
      <c r="BB149" s="285"/>
      <c r="BC149" s="285"/>
      <c r="BD149" s="380"/>
      <c r="BE149" s="381"/>
      <c r="BF149" s="287"/>
      <c r="BG149" s="177">
        <f t="shared" si="681"/>
        <v>0</v>
      </c>
      <c r="BH149" s="178" t="str">
        <f t="shared" si="682"/>
        <v>0</v>
      </c>
      <c r="BI149" s="321">
        <f t="shared" si="634"/>
        <v>0</v>
      </c>
      <c r="BJ149" s="338">
        <f t="shared" si="628"/>
        <v>0</v>
      </c>
    </row>
    <row r="150" spans="1:62" s="78" customFormat="1" ht="14.25" customHeight="1">
      <c r="A150" s="126">
        <f t="shared" si="661"/>
        <v>139</v>
      </c>
      <c r="B150" s="119" t="str">
        <f t="shared" si="629"/>
        <v>TOTAL SIBPHARMAMED</v>
      </c>
      <c r="C150" s="422"/>
      <c r="D150" s="422"/>
      <c r="E150" s="423"/>
      <c r="F150" s="424">
        <f aca="true" t="shared" si="695" ref="F150:H150">SUM(F147:F149)</f>
        <v>0</v>
      </c>
      <c r="G150" s="425">
        <f t="shared" si="695"/>
        <v>2997.6</v>
      </c>
      <c r="H150" s="426">
        <f t="shared" si="695"/>
        <v>2997.6</v>
      </c>
      <c r="I150" s="175" t="str">
        <f t="shared" si="624"/>
        <v>OK</v>
      </c>
      <c r="J150" s="181">
        <f t="shared" si="588"/>
        <v>139</v>
      </c>
      <c r="K150" s="119" t="str">
        <f t="shared" si="631"/>
        <v>TOTAL SIBPHARMAMED</v>
      </c>
      <c r="L150" s="193"/>
      <c r="M150" s="194"/>
      <c r="N150" s="195">
        <f aca="true" t="shared" si="696" ref="N150:Z150">SUM(N147:N149)</f>
        <v>2997.6</v>
      </c>
      <c r="O150" s="195">
        <f t="shared" si="696"/>
        <v>0</v>
      </c>
      <c r="P150" s="195">
        <f t="shared" si="696"/>
        <v>0</v>
      </c>
      <c r="Q150" s="195">
        <f t="shared" si="696"/>
        <v>0</v>
      </c>
      <c r="R150" s="195">
        <f t="shared" si="696"/>
        <v>0</v>
      </c>
      <c r="S150" s="195">
        <f t="shared" si="696"/>
        <v>0</v>
      </c>
      <c r="T150" s="195">
        <f t="shared" si="696"/>
        <v>0</v>
      </c>
      <c r="U150" s="513">
        <f t="shared" si="696"/>
        <v>0</v>
      </c>
      <c r="V150" s="195">
        <f t="shared" si="696"/>
        <v>0</v>
      </c>
      <c r="W150" s="195">
        <f t="shared" si="696"/>
        <v>0</v>
      </c>
      <c r="X150" s="195">
        <f t="shared" si="696"/>
        <v>2997.6</v>
      </c>
      <c r="Y150" s="242">
        <f t="shared" si="696"/>
        <v>2997.6</v>
      </c>
      <c r="Z150" s="243">
        <f t="shared" si="696"/>
        <v>0</v>
      </c>
      <c r="AA150" s="244"/>
      <c r="AB150" s="245">
        <f>SUM(AB147:AB149)</f>
        <v>2997.6</v>
      </c>
      <c r="AD150" s="231"/>
      <c r="AE150" s="232">
        <f t="shared" si="687"/>
        <v>0</v>
      </c>
      <c r="AF150" s="231"/>
      <c r="AG150" s="232">
        <f t="shared" si="688"/>
        <v>2997.6</v>
      </c>
      <c r="AI150" s="269">
        <f t="shared" si="432"/>
        <v>139</v>
      </c>
      <c r="AJ150" s="543" t="s">
        <v>216</v>
      </c>
      <c r="AK150" s="544"/>
      <c r="AL150" s="544"/>
      <c r="AM150" s="545"/>
      <c r="AN150" s="546"/>
      <c r="AO150" s="323"/>
      <c r="AP150" s="324"/>
      <c r="AQ150" s="325">
        <f aca="true" t="shared" si="697" ref="AQ150:AT150">SUM(AQ147:AQ149)</f>
        <v>2997.6</v>
      </c>
      <c r="AR150" s="325">
        <f t="shared" si="689"/>
        <v>2997.6</v>
      </c>
      <c r="AS150" s="325">
        <f t="shared" si="697"/>
        <v>0</v>
      </c>
      <c r="AT150" s="326">
        <f t="shared" si="697"/>
        <v>0</v>
      </c>
      <c r="AU150" s="327">
        <f t="shared" si="690"/>
        <v>0</v>
      </c>
      <c r="AV150" s="328">
        <f t="shared" si="691"/>
        <v>2997.6</v>
      </c>
      <c r="AW150" s="336">
        <f t="shared" si="692"/>
        <v>0</v>
      </c>
      <c r="AX150" s="337">
        <f t="shared" si="693"/>
        <v>2997.6</v>
      </c>
      <c r="AZ150" s="269">
        <f t="shared" si="404"/>
        <v>139</v>
      </c>
      <c r="BA150" s="406" t="str">
        <f t="shared" si="694"/>
        <v>TOTAL SIBPHARMAMED</v>
      </c>
      <c r="BB150" s="280"/>
      <c r="BC150" s="280"/>
      <c r="BD150" s="281"/>
      <c r="BE150" s="282"/>
      <c r="BF150" s="283"/>
      <c r="BG150" s="323"/>
      <c r="BH150" s="324"/>
      <c r="BI150" s="327">
        <f t="shared" si="634"/>
        <v>0</v>
      </c>
      <c r="BJ150" s="339">
        <f t="shared" si="628"/>
        <v>0</v>
      </c>
    </row>
    <row r="151" spans="1:62" s="77" customFormat="1" ht="12.75">
      <c r="A151" s="126">
        <f t="shared" si="661"/>
        <v>140</v>
      </c>
      <c r="B151" s="127" t="str">
        <f t="shared" si="629"/>
        <v>RICHTER 1 MM</v>
      </c>
      <c r="C151" s="128" t="s">
        <v>217</v>
      </c>
      <c r="D151" s="128">
        <v>7081643</v>
      </c>
      <c r="E151" s="129">
        <v>42521</v>
      </c>
      <c r="F151" s="131"/>
      <c r="G151" s="131">
        <v>2520</v>
      </c>
      <c r="H151" s="146">
        <f aca="true" t="shared" si="698" ref="H151:H155">F151+G151</f>
        <v>2520</v>
      </c>
      <c r="I151" s="175" t="str">
        <f t="shared" si="624"/>
        <v>OK</v>
      </c>
      <c r="J151" s="181">
        <f t="shared" si="588"/>
        <v>140</v>
      </c>
      <c r="K151" s="114" t="str">
        <f t="shared" si="631"/>
        <v>RICHTER 1 MM</v>
      </c>
      <c r="L151" s="177">
        <f aca="true" t="shared" si="699" ref="L151:L155">D151</f>
        <v>7081643</v>
      </c>
      <c r="M151" s="178">
        <f aca="true" t="shared" si="700" ref="M151:M155">IF(E151=0,"0",E151)</f>
        <v>42521</v>
      </c>
      <c r="N151" s="179">
        <f aca="true" t="shared" si="701" ref="N151:N155">H151</f>
        <v>2520</v>
      </c>
      <c r="O151" s="180"/>
      <c r="P151" s="180"/>
      <c r="Q151" s="205">
        <f aca="true" t="shared" si="702" ref="Q151:Q155">IF(F151-O151-T151-AE151&gt;0,F151-O151-T151-AE151,0)</f>
        <v>0</v>
      </c>
      <c r="R151" s="205">
        <f aca="true" t="shared" si="703" ref="R151:R155">IF(G151-P151-U151-AG151&gt;0,G151-P151-U151-AG151,0)</f>
        <v>0</v>
      </c>
      <c r="S151" s="205">
        <f aca="true" t="shared" si="704" ref="S151:S155">Q151+R151</f>
        <v>0</v>
      </c>
      <c r="T151" s="180"/>
      <c r="U151" s="210"/>
      <c r="V151" s="208">
        <f aca="true" t="shared" si="705" ref="V151:V155">T151+U151</f>
        <v>0</v>
      </c>
      <c r="W151" s="208">
        <f aca="true" t="shared" si="706" ref="W151:W155">F151-O151-Q151-T151</f>
        <v>0</v>
      </c>
      <c r="X151" s="208">
        <f aca="true" t="shared" si="707" ref="X151:X155">G151-P151-R151-U151</f>
        <v>2520</v>
      </c>
      <c r="Y151" s="227">
        <f aca="true" t="shared" si="708" ref="Y151:Y155">AB151-Z151</f>
        <v>2520</v>
      </c>
      <c r="Z151" s="228"/>
      <c r="AA151" s="241"/>
      <c r="AB151" s="230">
        <f aca="true" t="shared" si="709" ref="AB151:AB155">W151+X151</f>
        <v>2520</v>
      </c>
      <c r="AD151" s="231"/>
      <c r="AE151" s="232">
        <f t="shared" si="687"/>
        <v>0</v>
      </c>
      <c r="AF151" s="231"/>
      <c r="AG151" s="232">
        <f t="shared" si="688"/>
        <v>2520</v>
      </c>
      <c r="AI151" s="269">
        <f t="shared" si="432"/>
        <v>140</v>
      </c>
      <c r="AJ151" s="289" t="s">
        <v>218</v>
      </c>
      <c r="AK151" s="285"/>
      <c r="AL151" s="286"/>
      <c r="AM151" s="278"/>
      <c r="AN151" s="287"/>
      <c r="AO151" s="177">
        <f aca="true" t="shared" si="710" ref="AO151:AO155">L151</f>
        <v>7081643</v>
      </c>
      <c r="AP151" s="178">
        <f aca="true" t="shared" si="711" ref="AP151:AP155">IF(M151=0,"0",M151)</f>
        <v>42521</v>
      </c>
      <c r="AQ151" s="179">
        <f aca="true" t="shared" si="712" ref="AQ151:AQ155">N151</f>
        <v>2520</v>
      </c>
      <c r="AR151" s="208">
        <f t="shared" si="689"/>
        <v>2520</v>
      </c>
      <c r="AS151" s="319">
        <f aca="true" t="shared" si="713" ref="AS151:AS155">V151</f>
        <v>0</v>
      </c>
      <c r="AT151" s="320">
        <f aca="true" t="shared" si="714" ref="AT151:AT155">O151+P151+S151</f>
        <v>0</v>
      </c>
      <c r="AU151" s="321">
        <f t="shared" si="690"/>
        <v>0</v>
      </c>
      <c r="AV151" s="322">
        <f t="shared" si="691"/>
        <v>2520</v>
      </c>
      <c r="AW151" s="228">
        <f t="shared" si="692"/>
        <v>0</v>
      </c>
      <c r="AX151" s="230">
        <f t="shared" si="693"/>
        <v>2520</v>
      </c>
      <c r="AZ151" s="269">
        <f t="shared" si="404"/>
        <v>140</v>
      </c>
      <c r="BA151" s="265" t="str">
        <f t="shared" si="694"/>
        <v>RICHTER 1 MM</v>
      </c>
      <c r="BB151" s="266"/>
      <c r="BC151" s="266"/>
      <c r="BD151" s="266"/>
      <c r="BE151" s="267"/>
      <c r="BF151" s="287"/>
      <c r="BG151" s="177">
        <f aca="true" t="shared" si="715" ref="BG151:BG155">D151</f>
        <v>7081643</v>
      </c>
      <c r="BH151" s="178">
        <f aca="true" t="shared" si="716" ref="BH151:BH155">IF(E151=0,"0",E151)</f>
        <v>42521</v>
      </c>
      <c r="BI151" s="321">
        <f t="shared" si="634"/>
        <v>0</v>
      </c>
      <c r="BJ151" s="338">
        <f t="shared" si="628"/>
        <v>0</v>
      </c>
    </row>
    <row r="152" spans="1:62" s="77" customFormat="1" ht="12" customHeight="1">
      <c r="A152" s="126">
        <f t="shared" si="661"/>
        <v>141</v>
      </c>
      <c r="B152" s="114" t="str">
        <f t="shared" si="629"/>
        <v>RICHTER 2 MM</v>
      </c>
      <c r="C152" s="133" t="s">
        <v>217</v>
      </c>
      <c r="D152" s="133">
        <v>74508537</v>
      </c>
      <c r="E152" s="134">
        <v>42521</v>
      </c>
      <c r="F152" s="136"/>
      <c r="G152" s="136">
        <v>120</v>
      </c>
      <c r="H152" s="118">
        <f t="shared" si="698"/>
        <v>120</v>
      </c>
      <c r="I152" s="175" t="str">
        <f t="shared" si="624"/>
        <v>OK</v>
      </c>
      <c r="J152" s="181">
        <f t="shared" si="588"/>
        <v>141</v>
      </c>
      <c r="K152" s="114" t="str">
        <f t="shared" si="631"/>
        <v>RICHTER 2 MM</v>
      </c>
      <c r="L152" s="177">
        <f t="shared" si="699"/>
        <v>74508537</v>
      </c>
      <c r="M152" s="178">
        <f t="shared" si="700"/>
        <v>42521</v>
      </c>
      <c r="N152" s="179">
        <f t="shared" si="701"/>
        <v>120</v>
      </c>
      <c r="O152" s="180"/>
      <c r="P152" s="180"/>
      <c r="Q152" s="205">
        <f t="shared" si="702"/>
        <v>0</v>
      </c>
      <c r="R152" s="205">
        <f t="shared" si="703"/>
        <v>0</v>
      </c>
      <c r="S152" s="205">
        <f t="shared" si="704"/>
        <v>0</v>
      </c>
      <c r="T152" s="180"/>
      <c r="U152" s="206"/>
      <c r="V152" s="208">
        <f t="shared" si="705"/>
        <v>0</v>
      </c>
      <c r="W152" s="208">
        <f t="shared" si="706"/>
        <v>0</v>
      </c>
      <c r="X152" s="208">
        <f t="shared" si="707"/>
        <v>120</v>
      </c>
      <c r="Y152" s="227">
        <f t="shared" si="708"/>
        <v>120</v>
      </c>
      <c r="Z152" s="228"/>
      <c r="AA152" s="241"/>
      <c r="AB152" s="230">
        <f t="shared" si="709"/>
        <v>120</v>
      </c>
      <c r="AD152" s="231"/>
      <c r="AE152" s="232">
        <f t="shared" si="687"/>
        <v>0</v>
      </c>
      <c r="AF152" s="231"/>
      <c r="AG152" s="232">
        <f t="shared" si="688"/>
        <v>120</v>
      </c>
      <c r="AI152" s="269">
        <f t="shared" si="432"/>
        <v>141</v>
      </c>
      <c r="AJ152" s="289" t="s">
        <v>219</v>
      </c>
      <c r="AK152" s="285"/>
      <c r="AL152" s="286"/>
      <c r="AM152" s="278"/>
      <c r="AN152" s="287"/>
      <c r="AO152" s="177">
        <f t="shared" si="710"/>
        <v>74508537</v>
      </c>
      <c r="AP152" s="178">
        <f t="shared" si="711"/>
        <v>42521</v>
      </c>
      <c r="AQ152" s="179">
        <f t="shared" si="712"/>
        <v>120</v>
      </c>
      <c r="AR152" s="208">
        <f t="shared" si="689"/>
        <v>120</v>
      </c>
      <c r="AS152" s="319">
        <f t="shared" si="713"/>
        <v>0</v>
      </c>
      <c r="AT152" s="320">
        <f t="shared" si="714"/>
        <v>0</v>
      </c>
      <c r="AU152" s="321">
        <f t="shared" si="690"/>
        <v>0</v>
      </c>
      <c r="AV152" s="322">
        <f t="shared" si="691"/>
        <v>120</v>
      </c>
      <c r="AW152" s="228">
        <f t="shared" si="692"/>
        <v>0</v>
      </c>
      <c r="AX152" s="230">
        <f t="shared" si="693"/>
        <v>120</v>
      </c>
      <c r="AZ152" s="269">
        <f t="shared" si="404"/>
        <v>141</v>
      </c>
      <c r="BA152" s="265" t="str">
        <f t="shared" si="694"/>
        <v>RICHTER 2 MM</v>
      </c>
      <c r="BB152" s="266"/>
      <c r="BC152" s="266"/>
      <c r="BD152" s="266"/>
      <c r="BE152" s="267"/>
      <c r="BF152" s="287"/>
      <c r="BG152" s="177">
        <f t="shared" si="715"/>
        <v>74508537</v>
      </c>
      <c r="BH152" s="178">
        <f t="shared" si="716"/>
        <v>42521</v>
      </c>
      <c r="BI152" s="321">
        <f t="shared" si="634"/>
        <v>0</v>
      </c>
      <c r="BJ152" s="338">
        <f t="shared" si="628"/>
        <v>0</v>
      </c>
    </row>
    <row r="153" spans="1:62" s="78" customFormat="1" ht="14.25" customHeight="1">
      <c r="A153" s="126">
        <f t="shared" si="661"/>
        <v>142</v>
      </c>
      <c r="B153" s="119" t="str">
        <f t="shared" si="629"/>
        <v>TOTAL RICHTER MM</v>
      </c>
      <c r="C153" s="120"/>
      <c r="D153" s="121"/>
      <c r="E153" s="122"/>
      <c r="F153" s="123">
        <f aca="true" t="shared" si="717" ref="F153:H153">SUM(F151:F152)</f>
        <v>0</v>
      </c>
      <c r="G153" s="124">
        <f t="shared" si="717"/>
        <v>2640</v>
      </c>
      <c r="H153" s="125">
        <f t="shared" si="717"/>
        <v>2640</v>
      </c>
      <c r="I153" s="175" t="str">
        <f t="shared" si="624"/>
        <v>OK</v>
      </c>
      <c r="J153" s="181">
        <f t="shared" si="588"/>
        <v>142</v>
      </c>
      <c r="K153" s="182" t="str">
        <f t="shared" si="631"/>
        <v>TOTAL RICHTER MM</v>
      </c>
      <c r="L153" s="183"/>
      <c r="M153" s="184"/>
      <c r="N153" s="185">
        <f aca="true" t="shared" si="718" ref="N153:Z153">SUM(N151:N152)</f>
        <v>2640</v>
      </c>
      <c r="O153" s="185">
        <f t="shared" si="718"/>
        <v>0</v>
      </c>
      <c r="P153" s="185">
        <f t="shared" si="718"/>
        <v>0</v>
      </c>
      <c r="Q153" s="185">
        <f t="shared" si="718"/>
        <v>0</v>
      </c>
      <c r="R153" s="185">
        <f t="shared" si="718"/>
        <v>0</v>
      </c>
      <c r="S153" s="185">
        <f t="shared" si="718"/>
        <v>0</v>
      </c>
      <c r="T153" s="185">
        <f t="shared" si="718"/>
        <v>0</v>
      </c>
      <c r="U153" s="195">
        <f t="shared" si="718"/>
        <v>0</v>
      </c>
      <c r="V153" s="185">
        <f t="shared" si="718"/>
        <v>0</v>
      </c>
      <c r="W153" s="185">
        <f t="shared" si="718"/>
        <v>0</v>
      </c>
      <c r="X153" s="185">
        <f t="shared" si="718"/>
        <v>2640</v>
      </c>
      <c r="Y153" s="233">
        <f t="shared" si="718"/>
        <v>2640</v>
      </c>
      <c r="Z153" s="234">
        <f t="shared" si="718"/>
        <v>0</v>
      </c>
      <c r="AA153" s="235"/>
      <c r="AB153" s="236">
        <f>SUM(AB151:AB152)</f>
        <v>2640</v>
      </c>
      <c r="AD153" s="231"/>
      <c r="AE153" s="232">
        <f t="shared" si="687"/>
        <v>0</v>
      </c>
      <c r="AF153" s="231"/>
      <c r="AG153" s="232">
        <f t="shared" si="688"/>
        <v>2640</v>
      </c>
      <c r="AI153" s="269">
        <f t="shared" si="432"/>
        <v>142</v>
      </c>
      <c r="AJ153" s="279" t="s">
        <v>220</v>
      </c>
      <c r="AK153" s="280"/>
      <c r="AL153" s="281"/>
      <c r="AM153" s="282"/>
      <c r="AN153" s="283"/>
      <c r="AO153" s="323"/>
      <c r="AP153" s="324"/>
      <c r="AQ153" s="325">
        <f aca="true" t="shared" si="719" ref="AQ153:AT153">SUM(AQ151:AQ152)</f>
        <v>2640</v>
      </c>
      <c r="AR153" s="325">
        <f t="shared" si="689"/>
        <v>2640</v>
      </c>
      <c r="AS153" s="325">
        <f t="shared" si="719"/>
        <v>0</v>
      </c>
      <c r="AT153" s="326">
        <f t="shared" si="719"/>
        <v>0</v>
      </c>
      <c r="AU153" s="327">
        <f t="shared" si="690"/>
        <v>0</v>
      </c>
      <c r="AV153" s="328">
        <f t="shared" si="691"/>
        <v>2640</v>
      </c>
      <c r="AW153" s="624">
        <f t="shared" si="692"/>
        <v>0</v>
      </c>
      <c r="AX153" s="625">
        <f t="shared" si="693"/>
        <v>2640</v>
      </c>
      <c r="AZ153" s="269">
        <f t="shared" si="404"/>
        <v>142</v>
      </c>
      <c r="BA153" s="270" t="str">
        <f t="shared" si="694"/>
        <v>TOTAL RICHTER MM</v>
      </c>
      <c r="BB153" s="271"/>
      <c r="BC153" s="271"/>
      <c r="BD153" s="271"/>
      <c r="BE153" s="272"/>
      <c r="BF153" s="272"/>
      <c r="BG153" s="323"/>
      <c r="BH153" s="324"/>
      <c r="BI153" s="327">
        <f t="shared" si="634"/>
        <v>0</v>
      </c>
      <c r="BJ153" s="339">
        <f t="shared" si="628"/>
        <v>0</v>
      </c>
    </row>
    <row r="154" spans="1:62" s="77" customFormat="1" ht="12.75">
      <c r="A154" s="126">
        <f t="shared" si="661"/>
        <v>143</v>
      </c>
      <c r="B154" s="114" t="str">
        <f t="shared" si="629"/>
        <v>SANATATEA</v>
      </c>
      <c r="C154" s="147" t="s">
        <v>221</v>
      </c>
      <c r="D154" s="147">
        <v>308</v>
      </c>
      <c r="E154" s="148">
        <v>42521</v>
      </c>
      <c r="F154" s="149"/>
      <c r="G154" s="150">
        <v>120</v>
      </c>
      <c r="H154" s="118">
        <f t="shared" si="698"/>
        <v>120</v>
      </c>
      <c r="I154" s="175" t="str">
        <f t="shared" si="624"/>
        <v>OK</v>
      </c>
      <c r="J154" s="181">
        <f aca="true" t="shared" si="720" ref="J154:K156">AI154</f>
        <v>143</v>
      </c>
      <c r="K154" s="109" t="str">
        <f t="shared" si="720"/>
        <v>SANATATEA</v>
      </c>
      <c r="L154" s="196">
        <f t="shared" si="699"/>
        <v>308</v>
      </c>
      <c r="M154" s="197">
        <f t="shared" si="700"/>
        <v>42521</v>
      </c>
      <c r="N154" s="198">
        <f t="shared" si="701"/>
        <v>120</v>
      </c>
      <c r="O154" s="189"/>
      <c r="P154" s="189"/>
      <c r="Q154" s="209">
        <f t="shared" si="702"/>
        <v>0</v>
      </c>
      <c r="R154" s="209">
        <f t="shared" si="703"/>
        <v>0</v>
      </c>
      <c r="S154" s="209">
        <f t="shared" si="704"/>
        <v>0</v>
      </c>
      <c r="T154" s="189"/>
      <c r="U154" s="215"/>
      <c r="V154" s="212">
        <f t="shared" si="705"/>
        <v>0</v>
      </c>
      <c r="W154" s="212">
        <f t="shared" si="706"/>
        <v>0</v>
      </c>
      <c r="X154" s="212">
        <f t="shared" si="707"/>
        <v>120</v>
      </c>
      <c r="Y154" s="237">
        <f t="shared" si="708"/>
        <v>120</v>
      </c>
      <c r="Z154" s="238"/>
      <c r="AA154" s="239"/>
      <c r="AB154" s="240">
        <f t="shared" si="709"/>
        <v>120</v>
      </c>
      <c r="AD154" s="231"/>
      <c r="AE154" s="232">
        <f t="shared" si="687"/>
        <v>0</v>
      </c>
      <c r="AF154" s="231"/>
      <c r="AG154" s="232">
        <f t="shared" si="688"/>
        <v>120</v>
      </c>
      <c r="AI154" s="269">
        <f t="shared" si="432"/>
        <v>143</v>
      </c>
      <c r="AJ154" s="289" t="s">
        <v>222</v>
      </c>
      <c r="AK154" s="285"/>
      <c r="AL154" s="286"/>
      <c r="AM154" s="278"/>
      <c r="AN154" s="287"/>
      <c r="AO154" s="177">
        <f t="shared" si="710"/>
        <v>308</v>
      </c>
      <c r="AP154" s="178">
        <f t="shared" si="711"/>
        <v>42521</v>
      </c>
      <c r="AQ154" s="179">
        <f t="shared" si="712"/>
        <v>120</v>
      </c>
      <c r="AR154" s="208">
        <f t="shared" si="689"/>
        <v>120</v>
      </c>
      <c r="AS154" s="319">
        <f t="shared" si="713"/>
        <v>0</v>
      </c>
      <c r="AT154" s="320">
        <f t="shared" si="714"/>
        <v>0</v>
      </c>
      <c r="AU154" s="321">
        <f t="shared" si="690"/>
        <v>0</v>
      </c>
      <c r="AV154" s="322">
        <f aca="true" t="shared" si="721" ref="AV154:AW156">Y154</f>
        <v>120</v>
      </c>
      <c r="AW154" s="228">
        <f t="shared" si="721"/>
        <v>0</v>
      </c>
      <c r="AX154" s="230">
        <f t="shared" si="693"/>
        <v>120</v>
      </c>
      <c r="AZ154" s="269">
        <f t="shared" si="404"/>
        <v>143</v>
      </c>
      <c r="BA154" s="265" t="s">
        <v>223</v>
      </c>
      <c r="BB154" s="266"/>
      <c r="BC154" s="266"/>
      <c r="BD154" s="266"/>
      <c r="BE154" s="267"/>
      <c r="BF154" s="287"/>
      <c r="BG154" s="177">
        <f t="shared" si="715"/>
        <v>308</v>
      </c>
      <c r="BH154" s="178">
        <f t="shared" si="716"/>
        <v>42521</v>
      </c>
      <c r="BI154" s="321">
        <f t="shared" si="634"/>
        <v>0</v>
      </c>
      <c r="BJ154" s="338">
        <f t="shared" si="628"/>
        <v>0</v>
      </c>
    </row>
    <row r="155" spans="1:62" s="77" customFormat="1" ht="12.75">
      <c r="A155" s="126">
        <f t="shared" si="661"/>
        <v>144</v>
      </c>
      <c r="B155" s="114" t="str">
        <f t="shared" si="629"/>
        <v>SANATATEA</v>
      </c>
      <c r="C155" s="115"/>
      <c r="D155" s="115"/>
      <c r="E155" s="116"/>
      <c r="F155" s="117"/>
      <c r="G155" s="117"/>
      <c r="H155" s="118">
        <f t="shared" si="698"/>
        <v>0</v>
      </c>
      <c r="I155" s="175" t="str">
        <f t="shared" si="624"/>
        <v>OK</v>
      </c>
      <c r="J155" s="181">
        <f t="shared" si="720"/>
        <v>144</v>
      </c>
      <c r="K155" s="114" t="str">
        <f t="shared" si="720"/>
        <v>SANATATEA</v>
      </c>
      <c r="L155" s="177">
        <f t="shared" si="699"/>
        <v>0</v>
      </c>
      <c r="M155" s="178" t="str">
        <f t="shared" si="700"/>
        <v>0</v>
      </c>
      <c r="N155" s="179">
        <f t="shared" si="701"/>
        <v>0</v>
      </c>
      <c r="O155" s="180"/>
      <c r="P155" s="180"/>
      <c r="Q155" s="205">
        <f t="shared" si="702"/>
        <v>0</v>
      </c>
      <c r="R155" s="205">
        <f t="shared" si="703"/>
        <v>0</v>
      </c>
      <c r="S155" s="205">
        <f t="shared" si="704"/>
        <v>0</v>
      </c>
      <c r="T155" s="180"/>
      <c r="U155" s="214"/>
      <c r="V155" s="208">
        <f t="shared" si="705"/>
        <v>0</v>
      </c>
      <c r="W155" s="208">
        <f t="shared" si="706"/>
        <v>0</v>
      </c>
      <c r="X155" s="208">
        <f t="shared" si="707"/>
        <v>0</v>
      </c>
      <c r="Y155" s="227">
        <f t="shared" si="708"/>
        <v>0</v>
      </c>
      <c r="Z155" s="228"/>
      <c r="AA155" s="241"/>
      <c r="AB155" s="230">
        <f t="shared" si="709"/>
        <v>0</v>
      </c>
      <c r="AD155" s="231"/>
      <c r="AE155" s="232">
        <f t="shared" si="687"/>
        <v>0</v>
      </c>
      <c r="AF155" s="231"/>
      <c r="AG155" s="232">
        <f t="shared" si="688"/>
        <v>0</v>
      </c>
      <c r="AI155" s="269">
        <f t="shared" si="432"/>
        <v>144</v>
      </c>
      <c r="AJ155" s="289" t="s">
        <v>222</v>
      </c>
      <c r="AK155" s="285"/>
      <c r="AL155" s="286"/>
      <c r="AM155" s="278"/>
      <c r="AN155" s="287"/>
      <c r="AO155" s="177">
        <f t="shared" si="710"/>
        <v>0</v>
      </c>
      <c r="AP155" s="178" t="str">
        <f t="shared" si="711"/>
        <v>0</v>
      </c>
      <c r="AQ155" s="179">
        <f t="shared" si="712"/>
        <v>0</v>
      </c>
      <c r="AR155" s="208">
        <f t="shared" si="689"/>
        <v>0</v>
      </c>
      <c r="AS155" s="319">
        <f t="shared" si="713"/>
        <v>0</v>
      </c>
      <c r="AT155" s="320">
        <f t="shared" si="714"/>
        <v>0</v>
      </c>
      <c r="AU155" s="321">
        <f t="shared" si="690"/>
        <v>0</v>
      </c>
      <c r="AV155" s="322">
        <f t="shared" si="721"/>
        <v>0</v>
      </c>
      <c r="AW155" s="228">
        <f t="shared" si="721"/>
        <v>0</v>
      </c>
      <c r="AX155" s="230">
        <f t="shared" si="693"/>
        <v>0</v>
      </c>
      <c r="AZ155" s="269">
        <f t="shared" si="404"/>
        <v>144</v>
      </c>
      <c r="BA155" s="265" t="str">
        <f aca="true" t="shared" si="722" ref="BA155:BA158">AJ155</f>
        <v>SANATATEA</v>
      </c>
      <c r="BB155" s="266"/>
      <c r="BC155" s="266"/>
      <c r="BD155" s="266"/>
      <c r="BE155" s="267"/>
      <c r="BF155" s="287"/>
      <c r="BG155" s="177">
        <f t="shared" si="715"/>
        <v>0</v>
      </c>
      <c r="BH155" s="178" t="str">
        <f t="shared" si="716"/>
        <v>0</v>
      </c>
      <c r="BI155" s="321">
        <f t="shared" si="634"/>
        <v>0</v>
      </c>
      <c r="BJ155" s="338">
        <f t="shared" si="628"/>
        <v>0</v>
      </c>
    </row>
    <row r="156" spans="1:62" s="78" customFormat="1" ht="14.25" customHeight="1">
      <c r="A156" s="126">
        <f t="shared" si="661"/>
        <v>145</v>
      </c>
      <c r="B156" s="119" t="s">
        <v>224</v>
      </c>
      <c r="C156" s="120"/>
      <c r="D156" s="121"/>
      <c r="E156" s="122"/>
      <c r="F156" s="123">
        <f aca="true" t="shared" si="723" ref="F156:H156">SUM(F154:F155)</f>
        <v>0</v>
      </c>
      <c r="G156" s="124">
        <f t="shared" si="723"/>
        <v>120</v>
      </c>
      <c r="H156" s="125">
        <f t="shared" si="723"/>
        <v>120</v>
      </c>
      <c r="I156" s="175" t="str">
        <f t="shared" si="624"/>
        <v>OK</v>
      </c>
      <c r="J156" s="181">
        <f t="shared" si="720"/>
        <v>145</v>
      </c>
      <c r="K156" s="182" t="str">
        <f t="shared" si="720"/>
        <v>TOTAL SANATATEA</v>
      </c>
      <c r="L156" s="183"/>
      <c r="M156" s="184"/>
      <c r="N156" s="185">
        <f aca="true" t="shared" si="724" ref="N156:Z156">SUM(N154:N155)</f>
        <v>120</v>
      </c>
      <c r="O156" s="185">
        <f t="shared" si="724"/>
        <v>0</v>
      </c>
      <c r="P156" s="185">
        <f t="shared" si="724"/>
        <v>0</v>
      </c>
      <c r="Q156" s="185">
        <f t="shared" si="724"/>
        <v>0</v>
      </c>
      <c r="R156" s="185">
        <f t="shared" si="724"/>
        <v>0</v>
      </c>
      <c r="S156" s="185">
        <f t="shared" si="724"/>
        <v>0</v>
      </c>
      <c r="T156" s="185">
        <f t="shared" si="724"/>
        <v>0</v>
      </c>
      <c r="U156" s="185">
        <f t="shared" si="724"/>
        <v>0</v>
      </c>
      <c r="V156" s="185">
        <f t="shared" si="724"/>
        <v>0</v>
      </c>
      <c r="W156" s="185">
        <f t="shared" si="724"/>
        <v>0</v>
      </c>
      <c r="X156" s="185">
        <f t="shared" si="724"/>
        <v>120</v>
      </c>
      <c r="Y156" s="233">
        <f t="shared" si="724"/>
        <v>120</v>
      </c>
      <c r="Z156" s="234">
        <f t="shared" si="724"/>
        <v>0</v>
      </c>
      <c r="AA156" s="235"/>
      <c r="AB156" s="236">
        <f>SUM(AB154:AB155)</f>
        <v>120</v>
      </c>
      <c r="AD156" s="231"/>
      <c r="AE156" s="232">
        <f t="shared" si="687"/>
        <v>0</v>
      </c>
      <c r="AF156" s="231"/>
      <c r="AG156" s="232">
        <f t="shared" si="688"/>
        <v>120</v>
      </c>
      <c r="AI156" s="269">
        <f t="shared" si="432"/>
        <v>145</v>
      </c>
      <c r="AJ156" s="279" t="s">
        <v>225</v>
      </c>
      <c r="AK156" s="280"/>
      <c r="AL156" s="281"/>
      <c r="AM156" s="282"/>
      <c r="AN156" s="283"/>
      <c r="AO156" s="323"/>
      <c r="AP156" s="324"/>
      <c r="AQ156" s="325">
        <f aca="true" t="shared" si="725" ref="AQ156:AT156">SUM(AQ154:AQ155)</f>
        <v>120</v>
      </c>
      <c r="AR156" s="325">
        <f t="shared" si="689"/>
        <v>120</v>
      </c>
      <c r="AS156" s="325">
        <f t="shared" si="725"/>
        <v>0</v>
      </c>
      <c r="AT156" s="326">
        <f t="shared" si="725"/>
        <v>0</v>
      </c>
      <c r="AU156" s="327">
        <f t="shared" si="690"/>
        <v>0</v>
      </c>
      <c r="AV156" s="328">
        <f t="shared" si="721"/>
        <v>120</v>
      </c>
      <c r="AW156" s="624">
        <f t="shared" si="721"/>
        <v>0</v>
      </c>
      <c r="AX156" s="625">
        <f t="shared" si="693"/>
        <v>120</v>
      </c>
      <c r="AZ156" s="269">
        <f t="shared" si="404"/>
        <v>145</v>
      </c>
      <c r="BA156" s="270" t="str">
        <f t="shared" si="722"/>
        <v>TOTAL SANATATEA</v>
      </c>
      <c r="BB156" s="271"/>
      <c r="BC156" s="271"/>
      <c r="BD156" s="271"/>
      <c r="BE156" s="272"/>
      <c r="BF156" s="272"/>
      <c r="BG156" s="323"/>
      <c r="BH156" s="324"/>
      <c r="BI156" s="327">
        <f t="shared" si="634"/>
        <v>0</v>
      </c>
      <c r="BJ156" s="339">
        <f t="shared" si="628"/>
        <v>0</v>
      </c>
    </row>
    <row r="157" spans="1:62" s="77" customFormat="1" ht="12.75">
      <c r="A157" s="126">
        <f t="shared" si="661"/>
        <v>146</v>
      </c>
      <c r="B157" s="114" t="str">
        <f t="shared" si="629"/>
        <v>SENSIBLU K BAIA MARE</v>
      </c>
      <c r="C157" s="115" t="s">
        <v>226</v>
      </c>
      <c r="D157" s="115">
        <v>38505</v>
      </c>
      <c r="E157" s="116">
        <v>42521</v>
      </c>
      <c r="F157" s="117"/>
      <c r="G157" s="117">
        <v>480</v>
      </c>
      <c r="H157" s="118">
        <f aca="true" t="shared" si="726" ref="H157:H162">F157+G157</f>
        <v>480</v>
      </c>
      <c r="I157" s="175" t="str">
        <f t="shared" si="624"/>
        <v>OK</v>
      </c>
      <c r="J157" s="181">
        <f t="shared" si="588"/>
        <v>146</v>
      </c>
      <c r="K157" s="109" t="str">
        <f t="shared" si="631"/>
        <v>SENSIBLU K BAIA MARE</v>
      </c>
      <c r="L157" s="196">
        <f aca="true" t="shared" si="727" ref="L157:L162">D157</f>
        <v>38505</v>
      </c>
      <c r="M157" s="197">
        <f aca="true" t="shared" si="728" ref="M157:M162">IF(E157=0,"0",E157)</f>
        <v>42521</v>
      </c>
      <c r="N157" s="198">
        <f aca="true" t="shared" si="729" ref="N157:N162">H157</f>
        <v>480</v>
      </c>
      <c r="O157" s="189"/>
      <c r="P157" s="189"/>
      <c r="Q157" s="209">
        <f aca="true" t="shared" si="730" ref="Q157:Q162">IF(F157-O157-T157-AE157&gt;0,F157-O157-T157-AE157,0)</f>
        <v>0</v>
      </c>
      <c r="R157" s="209">
        <f aca="true" t="shared" si="731" ref="R157:R162">IF(G157-P157-U157-AG157&gt;0,G157-P157-U157-AG157,0)</f>
        <v>0</v>
      </c>
      <c r="S157" s="209">
        <f aca="true" t="shared" si="732" ref="S157:S162">Q157+R157</f>
        <v>0</v>
      </c>
      <c r="T157" s="189"/>
      <c r="U157" s="215"/>
      <c r="V157" s="212">
        <f aca="true" t="shared" si="733" ref="V157:V162">T157+U157</f>
        <v>0</v>
      </c>
      <c r="W157" s="212">
        <f>F157-O157-Q157-T157</f>
        <v>0</v>
      </c>
      <c r="X157" s="212">
        <f>G157-P157-R157-U157</f>
        <v>480</v>
      </c>
      <c r="Y157" s="237">
        <f aca="true" t="shared" si="734" ref="Y157:Y162">AB157-Z157</f>
        <v>480</v>
      </c>
      <c r="Z157" s="238"/>
      <c r="AA157" s="239"/>
      <c r="AB157" s="240">
        <f aca="true" t="shared" si="735" ref="AB157:AB162">W157+X157</f>
        <v>480</v>
      </c>
      <c r="AD157" s="231"/>
      <c r="AE157" s="232">
        <f t="shared" si="687"/>
        <v>0</v>
      </c>
      <c r="AF157" s="231"/>
      <c r="AG157" s="232">
        <f t="shared" si="688"/>
        <v>480</v>
      </c>
      <c r="AI157" s="269">
        <f aca="true" t="shared" si="736" ref="AI157:AI178">AI156+1</f>
        <v>146</v>
      </c>
      <c r="AJ157" s="289" t="s">
        <v>223</v>
      </c>
      <c r="AK157" s="285"/>
      <c r="AL157" s="286"/>
      <c r="AM157" s="278"/>
      <c r="AN157" s="287"/>
      <c r="AO157" s="177">
        <f aca="true" t="shared" si="737" ref="AO157:AO162">L157</f>
        <v>38505</v>
      </c>
      <c r="AP157" s="178">
        <f aca="true" t="shared" si="738" ref="AP157:AP162">IF(M157=0,"0",M157)</f>
        <v>42521</v>
      </c>
      <c r="AQ157" s="179">
        <f aca="true" t="shared" si="739" ref="AQ157:AQ162">N157</f>
        <v>480</v>
      </c>
      <c r="AR157" s="208">
        <f t="shared" si="689"/>
        <v>480</v>
      </c>
      <c r="AS157" s="319">
        <f aca="true" t="shared" si="740" ref="AS157:AS162">V157</f>
        <v>0</v>
      </c>
      <c r="AT157" s="320">
        <f aca="true" t="shared" si="741" ref="AT157:AT162">O157+P157+S157</f>
        <v>0</v>
      </c>
      <c r="AU157" s="321">
        <f t="shared" si="690"/>
        <v>0</v>
      </c>
      <c r="AV157" s="322">
        <f t="shared" si="691"/>
        <v>480</v>
      </c>
      <c r="AW157" s="228">
        <f t="shared" si="692"/>
        <v>0</v>
      </c>
      <c r="AX157" s="230">
        <f t="shared" si="693"/>
        <v>480</v>
      </c>
      <c r="AZ157" s="269">
        <f t="shared" si="404"/>
        <v>146</v>
      </c>
      <c r="BA157" s="265" t="s">
        <v>223</v>
      </c>
      <c r="BB157" s="266"/>
      <c r="BC157" s="266"/>
      <c r="BD157" s="266"/>
      <c r="BE157" s="267"/>
      <c r="BF157" s="287"/>
      <c r="BG157" s="177">
        <f aca="true" t="shared" si="742" ref="BG157:BG162">D157</f>
        <v>38505</v>
      </c>
      <c r="BH157" s="178">
        <f aca="true" t="shared" si="743" ref="BH157:BH162">IF(E157=0,"0",E157)</f>
        <v>42521</v>
      </c>
      <c r="BI157" s="321">
        <f t="shared" si="634"/>
        <v>0</v>
      </c>
      <c r="BJ157" s="338">
        <f t="shared" si="628"/>
        <v>0</v>
      </c>
    </row>
    <row r="158" spans="1:62" s="77" customFormat="1" ht="12.75">
      <c r="A158" s="126">
        <f t="shared" si="661"/>
        <v>147</v>
      </c>
      <c r="B158" s="114" t="str">
        <f t="shared" si="629"/>
        <v>SENSIBLU K SIGHET</v>
      </c>
      <c r="C158" s="115" t="s">
        <v>226</v>
      </c>
      <c r="D158" s="115">
        <v>32232</v>
      </c>
      <c r="E158" s="116">
        <v>42521</v>
      </c>
      <c r="F158" s="117"/>
      <c r="G158" s="117">
        <v>360</v>
      </c>
      <c r="H158" s="118">
        <f t="shared" si="726"/>
        <v>360</v>
      </c>
      <c r="I158" s="175" t="str">
        <f t="shared" si="624"/>
        <v>OK</v>
      </c>
      <c r="J158" s="181">
        <f t="shared" si="588"/>
        <v>147</v>
      </c>
      <c r="K158" s="114" t="str">
        <f t="shared" si="631"/>
        <v>SENSIBLU K SIGHET</v>
      </c>
      <c r="L158" s="177">
        <f t="shared" si="727"/>
        <v>32232</v>
      </c>
      <c r="M158" s="178">
        <f t="shared" si="728"/>
        <v>42521</v>
      </c>
      <c r="N158" s="179">
        <f t="shared" si="729"/>
        <v>360</v>
      </c>
      <c r="O158" s="180"/>
      <c r="P158" s="180"/>
      <c r="Q158" s="205">
        <f t="shared" si="730"/>
        <v>0</v>
      </c>
      <c r="R158" s="205">
        <f t="shared" si="731"/>
        <v>0</v>
      </c>
      <c r="S158" s="205">
        <f t="shared" si="732"/>
        <v>0</v>
      </c>
      <c r="T158" s="180"/>
      <c r="U158" s="214"/>
      <c r="V158" s="208">
        <f t="shared" si="733"/>
        <v>0</v>
      </c>
      <c r="W158" s="208">
        <f>F158-O158-Q158-T158</f>
        <v>0</v>
      </c>
      <c r="X158" s="208">
        <f>G158-P158-R158-U158</f>
        <v>360</v>
      </c>
      <c r="Y158" s="227">
        <f t="shared" si="734"/>
        <v>360</v>
      </c>
      <c r="Z158" s="228"/>
      <c r="AA158" s="241"/>
      <c r="AB158" s="230">
        <f t="shared" si="735"/>
        <v>360</v>
      </c>
      <c r="AD158" s="231"/>
      <c r="AE158" s="232">
        <f t="shared" si="687"/>
        <v>0</v>
      </c>
      <c r="AF158" s="231"/>
      <c r="AG158" s="232">
        <f t="shared" si="688"/>
        <v>360</v>
      </c>
      <c r="AI158" s="269">
        <f t="shared" si="736"/>
        <v>147</v>
      </c>
      <c r="AJ158" s="289" t="s">
        <v>227</v>
      </c>
      <c r="AK158" s="285"/>
      <c r="AL158" s="286"/>
      <c r="AM158" s="278"/>
      <c r="AN158" s="287"/>
      <c r="AO158" s="177">
        <f t="shared" si="737"/>
        <v>32232</v>
      </c>
      <c r="AP158" s="178">
        <f t="shared" si="738"/>
        <v>42521</v>
      </c>
      <c r="AQ158" s="179">
        <f t="shared" si="739"/>
        <v>360</v>
      </c>
      <c r="AR158" s="208">
        <f t="shared" si="689"/>
        <v>360</v>
      </c>
      <c r="AS158" s="319">
        <f t="shared" si="740"/>
        <v>0</v>
      </c>
      <c r="AT158" s="320">
        <f t="shared" si="741"/>
        <v>0</v>
      </c>
      <c r="AU158" s="321">
        <f t="shared" si="690"/>
        <v>0</v>
      </c>
      <c r="AV158" s="322">
        <f t="shared" si="691"/>
        <v>360</v>
      </c>
      <c r="AW158" s="228">
        <f t="shared" si="692"/>
        <v>0</v>
      </c>
      <c r="AX158" s="230">
        <f t="shared" si="693"/>
        <v>360</v>
      </c>
      <c r="AZ158" s="269">
        <f t="shared" si="404"/>
        <v>147</v>
      </c>
      <c r="BA158" s="265" t="str">
        <f t="shared" si="722"/>
        <v>SENSIBLU K SIGHET</v>
      </c>
      <c r="BB158" s="266"/>
      <c r="BC158" s="266"/>
      <c r="BD158" s="266"/>
      <c r="BE158" s="267"/>
      <c r="BF158" s="287"/>
      <c r="BG158" s="177">
        <f t="shared" si="742"/>
        <v>32232</v>
      </c>
      <c r="BH158" s="178">
        <f t="shared" si="743"/>
        <v>42521</v>
      </c>
      <c r="BI158" s="321">
        <f t="shared" si="634"/>
        <v>0</v>
      </c>
      <c r="BJ158" s="338">
        <f t="shared" si="628"/>
        <v>0</v>
      </c>
    </row>
    <row r="159" spans="1:62" s="78" customFormat="1" ht="14.25" customHeight="1">
      <c r="A159" s="126">
        <f t="shared" si="661"/>
        <v>148</v>
      </c>
      <c r="B159" s="119" t="s">
        <v>224</v>
      </c>
      <c r="C159" s="120"/>
      <c r="D159" s="121"/>
      <c r="E159" s="122"/>
      <c r="F159" s="123">
        <f aca="true" t="shared" si="744" ref="F159:H159">SUM(F157:F158)</f>
        <v>0</v>
      </c>
      <c r="G159" s="124">
        <f t="shared" si="744"/>
        <v>840</v>
      </c>
      <c r="H159" s="125">
        <f t="shared" si="744"/>
        <v>840</v>
      </c>
      <c r="I159" s="175" t="str">
        <f t="shared" si="624"/>
        <v>OK</v>
      </c>
      <c r="J159" s="181">
        <f t="shared" si="588"/>
        <v>148</v>
      </c>
      <c r="K159" s="182" t="str">
        <f t="shared" si="631"/>
        <v>TOTAL SANATATEA</v>
      </c>
      <c r="L159" s="183"/>
      <c r="M159" s="184"/>
      <c r="N159" s="185">
        <f aca="true" t="shared" si="745" ref="N159:Z159">SUM(N157:N158)</f>
        <v>840</v>
      </c>
      <c r="O159" s="185">
        <f t="shared" si="745"/>
        <v>0</v>
      </c>
      <c r="P159" s="185">
        <f t="shared" si="745"/>
        <v>0</v>
      </c>
      <c r="Q159" s="185">
        <f t="shared" si="745"/>
        <v>0</v>
      </c>
      <c r="R159" s="185">
        <f t="shared" si="745"/>
        <v>0</v>
      </c>
      <c r="S159" s="185">
        <f t="shared" si="745"/>
        <v>0</v>
      </c>
      <c r="T159" s="185">
        <f t="shared" si="745"/>
        <v>0</v>
      </c>
      <c r="U159" s="185">
        <f t="shared" si="745"/>
        <v>0</v>
      </c>
      <c r="V159" s="185">
        <f t="shared" si="745"/>
        <v>0</v>
      </c>
      <c r="W159" s="185">
        <f t="shared" si="745"/>
        <v>0</v>
      </c>
      <c r="X159" s="185">
        <f t="shared" si="745"/>
        <v>840</v>
      </c>
      <c r="Y159" s="233">
        <f t="shared" si="745"/>
        <v>840</v>
      </c>
      <c r="Z159" s="234">
        <f t="shared" si="745"/>
        <v>0</v>
      </c>
      <c r="AA159" s="235"/>
      <c r="AB159" s="236">
        <f>SUM(AB157:AB158)</f>
        <v>840</v>
      </c>
      <c r="AD159" s="231"/>
      <c r="AE159" s="232">
        <f t="shared" si="687"/>
        <v>0</v>
      </c>
      <c r="AF159" s="231"/>
      <c r="AG159" s="232">
        <f t="shared" si="688"/>
        <v>840</v>
      </c>
      <c r="AI159" s="269">
        <f t="shared" si="736"/>
        <v>148</v>
      </c>
      <c r="AJ159" s="279" t="s">
        <v>225</v>
      </c>
      <c r="AK159" s="280"/>
      <c r="AL159" s="281"/>
      <c r="AM159" s="282"/>
      <c r="AN159" s="283"/>
      <c r="AO159" s="323"/>
      <c r="AP159" s="324"/>
      <c r="AQ159" s="325">
        <f aca="true" t="shared" si="746" ref="AQ159:AT159">SUM(AQ157:AQ158)</f>
        <v>840</v>
      </c>
      <c r="AR159" s="325">
        <f t="shared" si="689"/>
        <v>840</v>
      </c>
      <c r="AS159" s="325">
        <f t="shared" si="746"/>
        <v>0</v>
      </c>
      <c r="AT159" s="326">
        <f t="shared" si="746"/>
        <v>0</v>
      </c>
      <c r="AU159" s="327">
        <f t="shared" si="690"/>
        <v>0</v>
      </c>
      <c r="AV159" s="328">
        <f t="shared" si="691"/>
        <v>840</v>
      </c>
      <c r="AW159" s="624">
        <f t="shared" si="692"/>
        <v>0</v>
      </c>
      <c r="AX159" s="625">
        <f t="shared" si="693"/>
        <v>840</v>
      </c>
      <c r="AZ159" s="269">
        <f t="shared" si="404"/>
        <v>148</v>
      </c>
      <c r="BA159" s="270" t="str">
        <f t="shared" si="694"/>
        <v>TOTAL SANATATEA</v>
      </c>
      <c r="BB159" s="271"/>
      <c r="BC159" s="271"/>
      <c r="BD159" s="271"/>
      <c r="BE159" s="272"/>
      <c r="BF159" s="272"/>
      <c r="BG159" s="323"/>
      <c r="BH159" s="324"/>
      <c r="BI159" s="327">
        <f t="shared" si="634"/>
        <v>0</v>
      </c>
      <c r="BJ159" s="339">
        <f t="shared" si="628"/>
        <v>0</v>
      </c>
    </row>
    <row r="160" spans="1:62" s="77" customFormat="1" ht="12.75">
      <c r="A160" s="126">
        <f t="shared" si="661"/>
        <v>149</v>
      </c>
      <c r="B160" s="114" t="str">
        <f>AJ160</f>
        <v>SOMESAN 1 PASUNII</v>
      </c>
      <c r="C160" s="110" t="s">
        <v>228</v>
      </c>
      <c r="D160" s="110">
        <v>1592</v>
      </c>
      <c r="E160" s="111">
        <v>42521</v>
      </c>
      <c r="F160" s="112"/>
      <c r="G160" s="112">
        <v>1119.6</v>
      </c>
      <c r="H160" s="137">
        <f t="shared" si="726"/>
        <v>1119.6</v>
      </c>
      <c r="I160" s="175" t="str">
        <f aca="true" t="shared" si="747" ref="I160:I169">IF(H160=N160,"OK","ATENTIE")</f>
        <v>OK</v>
      </c>
      <c r="J160" s="181">
        <f t="shared" si="588"/>
        <v>149</v>
      </c>
      <c r="K160" s="109" t="str">
        <f t="shared" si="631"/>
        <v>SOMESAN 1 PASUNII</v>
      </c>
      <c r="L160" s="196">
        <f t="shared" si="727"/>
        <v>1592</v>
      </c>
      <c r="M160" s="197">
        <f t="shared" si="728"/>
        <v>42521</v>
      </c>
      <c r="N160" s="198">
        <f t="shared" si="729"/>
        <v>1119.6</v>
      </c>
      <c r="O160" s="189"/>
      <c r="P160" s="189"/>
      <c r="Q160" s="209">
        <f t="shared" si="730"/>
        <v>0</v>
      </c>
      <c r="R160" s="209">
        <f t="shared" si="731"/>
        <v>0</v>
      </c>
      <c r="S160" s="209">
        <f t="shared" si="732"/>
        <v>0</v>
      </c>
      <c r="T160" s="189"/>
      <c r="U160" s="514"/>
      <c r="V160" s="212">
        <f t="shared" si="733"/>
        <v>0</v>
      </c>
      <c r="W160" s="212">
        <f aca="true" t="shared" si="748" ref="W160:X162">F160-O160-Q160-T160</f>
        <v>0</v>
      </c>
      <c r="X160" s="212">
        <f t="shared" si="748"/>
        <v>1119.6</v>
      </c>
      <c r="Y160" s="237">
        <f t="shared" si="734"/>
        <v>0</v>
      </c>
      <c r="Z160" s="238">
        <v>1119.6</v>
      </c>
      <c r="AA160" s="519" t="s">
        <v>229</v>
      </c>
      <c r="AB160" s="240">
        <f t="shared" si="735"/>
        <v>1119.6</v>
      </c>
      <c r="AD160" s="231"/>
      <c r="AE160" s="232">
        <f t="shared" si="687"/>
        <v>0</v>
      </c>
      <c r="AF160" s="231"/>
      <c r="AG160" s="232">
        <f t="shared" si="688"/>
        <v>1119.6</v>
      </c>
      <c r="AI160" s="269">
        <f t="shared" si="736"/>
        <v>149</v>
      </c>
      <c r="AJ160" s="284" t="s">
        <v>230</v>
      </c>
      <c r="AK160" s="285"/>
      <c r="AL160" s="286"/>
      <c r="AM160" s="278"/>
      <c r="AN160" s="287"/>
      <c r="AO160" s="177">
        <f t="shared" si="737"/>
        <v>1592</v>
      </c>
      <c r="AP160" s="178">
        <f t="shared" si="738"/>
        <v>42521</v>
      </c>
      <c r="AQ160" s="179">
        <f t="shared" si="739"/>
        <v>1119.6</v>
      </c>
      <c r="AR160" s="208">
        <f t="shared" si="689"/>
        <v>1119.6</v>
      </c>
      <c r="AS160" s="319">
        <f t="shared" si="740"/>
        <v>0</v>
      </c>
      <c r="AT160" s="320">
        <f t="shared" si="741"/>
        <v>0</v>
      </c>
      <c r="AU160" s="321">
        <f aca="true" t="shared" si="749" ref="AU160:AU166">Z160</f>
        <v>1119.6</v>
      </c>
      <c r="AV160" s="322">
        <f t="shared" si="691"/>
        <v>0</v>
      </c>
      <c r="AW160" s="228">
        <f t="shared" si="692"/>
        <v>1119.6</v>
      </c>
      <c r="AX160" s="230">
        <f t="shared" si="693"/>
        <v>1119.6</v>
      </c>
      <c r="AZ160" s="269">
        <f t="shared" si="404"/>
        <v>149</v>
      </c>
      <c r="BA160" s="284" t="str">
        <f t="shared" si="694"/>
        <v>SOMESAN 1 PASUNII</v>
      </c>
      <c r="BB160" s="285"/>
      <c r="BC160" s="285"/>
      <c r="BD160" s="286"/>
      <c r="BE160" s="278"/>
      <c r="BF160" s="287"/>
      <c r="BG160" s="177">
        <f t="shared" si="742"/>
        <v>1592</v>
      </c>
      <c r="BH160" s="178">
        <f t="shared" si="743"/>
        <v>42521</v>
      </c>
      <c r="BI160" s="321">
        <f aca="true" t="shared" si="750" ref="BI160:BI165">BJ160</f>
        <v>1119.6</v>
      </c>
      <c r="BJ160" s="338">
        <f aca="true" t="shared" si="751" ref="BJ160:BJ166">Z160</f>
        <v>1119.6</v>
      </c>
    </row>
    <row r="161" spans="1:62" s="77" customFormat="1" ht="12.75">
      <c r="A161" s="126">
        <f aca="true" t="shared" si="752" ref="A161:B166">AI161</f>
        <v>150</v>
      </c>
      <c r="B161" s="114" t="str">
        <f t="shared" si="752"/>
        <v>SOMESAN 2 ALEA MARASTI</v>
      </c>
      <c r="C161" s="115" t="s">
        <v>231</v>
      </c>
      <c r="D161" s="115">
        <v>3481</v>
      </c>
      <c r="E161" s="116">
        <v>42521</v>
      </c>
      <c r="F161" s="117"/>
      <c r="G161" s="117">
        <v>1155.6</v>
      </c>
      <c r="H161" s="137">
        <f t="shared" si="726"/>
        <v>1155.6</v>
      </c>
      <c r="I161" s="175" t="str">
        <f t="shared" si="747"/>
        <v>OK</v>
      </c>
      <c r="J161" s="181">
        <f t="shared" si="588"/>
        <v>150</v>
      </c>
      <c r="K161" s="114" t="str">
        <f aca="true" t="shared" si="753" ref="K161:K166">AJ161</f>
        <v>SOMESAN 2 ALEA MARASTI</v>
      </c>
      <c r="L161" s="177">
        <f t="shared" si="727"/>
        <v>3481</v>
      </c>
      <c r="M161" s="178">
        <f t="shared" si="728"/>
        <v>42521</v>
      </c>
      <c r="N161" s="179">
        <f t="shared" si="729"/>
        <v>1155.6</v>
      </c>
      <c r="O161" s="180"/>
      <c r="P161" s="180"/>
      <c r="Q161" s="205">
        <f t="shared" si="730"/>
        <v>0</v>
      </c>
      <c r="R161" s="205">
        <f t="shared" si="731"/>
        <v>0</v>
      </c>
      <c r="S161" s="205">
        <f t="shared" si="732"/>
        <v>0</v>
      </c>
      <c r="T161" s="180"/>
      <c r="U161" s="214"/>
      <c r="V161" s="208">
        <f t="shared" si="733"/>
        <v>0</v>
      </c>
      <c r="W161" s="208">
        <f t="shared" si="748"/>
        <v>0</v>
      </c>
      <c r="X161" s="208">
        <f t="shared" si="748"/>
        <v>1155.6</v>
      </c>
      <c r="Y161" s="227">
        <f t="shared" si="734"/>
        <v>0</v>
      </c>
      <c r="Z161" s="228">
        <v>1155.6</v>
      </c>
      <c r="AA161" s="520" t="s">
        <v>232</v>
      </c>
      <c r="AB161" s="230">
        <f t="shared" si="735"/>
        <v>1155.6</v>
      </c>
      <c r="AD161" s="231"/>
      <c r="AE161" s="232">
        <f t="shared" si="687"/>
        <v>0</v>
      </c>
      <c r="AF161" s="231"/>
      <c r="AG161" s="232">
        <f t="shared" si="688"/>
        <v>1155.6</v>
      </c>
      <c r="AI161" s="269">
        <f t="shared" si="736"/>
        <v>150</v>
      </c>
      <c r="AJ161" s="284" t="s">
        <v>233</v>
      </c>
      <c r="AK161" s="285"/>
      <c r="AL161" s="286"/>
      <c r="AM161" s="278"/>
      <c r="AN161" s="287"/>
      <c r="AO161" s="177">
        <f t="shared" si="737"/>
        <v>3481</v>
      </c>
      <c r="AP161" s="178">
        <f t="shared" si="738"/>
        <v>42521</v>
      </c>
      <c r="AQ161" s="179">
        <f t="shared" si="739"/>
        <v>1155.6</v>
      </c>
      <c r="AR161" s="208">
        <f t="shared" si="689"/>
        <v>1155.6</v>
      </c>
      <c r="AS161" s="319">
        <f t="shared" si="740"/>
        <v>0</v>
      </c>
      <c r="AT161" s="320">
        <f t="shared" si="741"/>
        <v>0</v>
      </c>
      <c r="AU161" s="321">
        <f t="shared" si="749"/>
        <v>1155.6</v>
      </c>
      <c r="AV161" s="322">
        <f aca="true" t="shared" si="754" ref="AV161:AW166">Y161</f>
        <v>0</v>
      </c>
      <c r="AW161" s="228">
        <f t="shared" si="754"/>
        <v>1155.6</v>
      </c>
      <c r="AX161" s="230">
        <f t="shared" si="693"/>
        <v>1155.6</v>
      </c>
      <c r="AZ161" s="269">
        <f t="shared" si="404"/>
        <v>150</v>
      </c>
      <c r="BA161" s="284" t="str">
        <f t="shared" si="694"/>
        <v>SOMESAN 2 ALEA MARASTI</v>
      </c>
      <c r="BB161" s="285"/>
      <c r="BC161" s="285"/>
      <c r="BD161" s="286"/>
      <c r="BE161" s="278"/>
      <c r="BF161" s="287"/>
      <c r="BG161" s="177">
        <f t="shared" si="742"/>
        <v>3481</v>
      </c>
      <c r="BH161" s="178">
        <f t="shared" si="743"/>
        <v>42521</v>
      </c>
      <c r="BI161" s="321">
        <f t="shared" si="750"/>
        <v>1155.6</v>
      </c>
      <c r="BJ161" s="338">
        <f t="shared" si="751"/>
        <v>1155.6</v>
      </c>
    </row>
    <row r="162" spans="1:62" s="77" customFormat="1" ht="12.75">
      <c r="A162" s="126">
        <f t="shared" si="752"/>
        <v>151</v>
      </c>
      <c r="B162" s="114" t="str">
        <f t="shared" si="752"/>
        <v>SOMESAN 3 VICTORIEI</v>
      </c>
      <c r="C162" s="115" t="s">
        <v>234</v>
      </c>
      <c r="D162" s="115">
        <v>79</v>
      </c>
      <c r="E162" s="116">
        <v>42521</v>
      </c>
      <c r="F162" s="117"/>
      <c r="G162" s="117">
        <v>120</v>
      </c>
      <c r="H162" s="137">
        <f t="shared" si="726"/>
        <v>120</v>
      </c>
      <c r="I162" s="175" t="str">
        <f t="shared" si="747"/>
        <v>OK</v>
      </c>
      <c r="J162" s="181">
        <f t="shared" si="588"/>
        <v>151</v>
      </c>
      <c r="K162" s="114" t="str">
        <f t="shared" si="753"/>
        <v>SOMESAN 3 VICTORIEI</v>
      </c>
      <c r="L162" s="177">
        <f t="shared" si="727"/>
        <v>79</v>
      </c>
      <c r="M162" s="178">
        <f t="shared" si="728"/>
        <v>42521</v>
      </c>
      <c r="N162" s="179">
        <f t="shared" si="729"/>
        <v>120</v>
      </c>
      <c r="O162" s="180"/>
      <c r="P162" s="180"/>
      <c r="Q162" s="205">
        <f t="shared" si="730"/>
        <v>0</v>
      </c>
      <c r="R162" s="205">
        <f t="shared" si="731"/>
        <v>0</v>
      </c>
      <c r="S162" s="205">
        <f t="shared" si="732"/>
        <v>0</v>
      </c>
      <c r="T162" s="180"/>
      <c r="U162" s="214"/>
      <c r="V162" s="208">
        <f t="shared" si="733"/>
        <v>0</v>
      </c>
      <c r="W162" s="208">
        <f t="shared" si="748"/>
        <v>0</v>
      </c>
      <c r="X162" s="208">
        <f t="shared" si="748"/>
        <v>120</v>
      </c>
      <c r="Y162" s="227">
        <f t="shared" si="734"/>
        <v>0</v>
      </c>
      <c r="Z162" s="228">
        <v>120</v>
      </c>
      <c r="AA162" s="520" t="s">
        <v>229</v>
      </c>
      <c r="AB162" s="230">
        <f t="shared" si="735"/>
        <v>120</v>
      </c>
      <c r="AD162" s="231"/>
      <c r="AE162" s="232">
        <f t="shared" si="687"/>
        <v>0</v>
      </c>
      <c r="AF162" s="231"/>
      <c r="AG162" s="232">
        <f t="shared" si="688"/>
        <v>120</v>
      </c>
      <c r="AI162" s="269">
        <f t="shared" si="736"/>
        <v>151</v>
      </c>
      <c r="AJ162" s="284" t="s">
        <v>235</v>
      </c>
      <c r="AK162" s="285"/>
      <c r="AL162" s="286"/>
      <c r="AM162" s="278"/>
      <c r="AN162" s="287"/>
      <c r="AO162" s="177">
        <f t="shared" si="737"/>
        <v>79</v>
      </c>
      <c r="AP162" s="178">
        <f t="shared" si="738"/>
        <v>42521</v>
      </c>
      <c r="AQ162" s="179">
        <f t="shared" si="739"/>
        <v>120</v>
      </c>
      <c r="AR162" s="208">
        <f t="shared" si="689"/>
        <v>120</v>
      </c>
      <c r="AS162" s="319">
        <f t="shared" si="740"/>
        <v>0</v>
      </c>
      <c r="AT162" s="320">
        <f t="shared" si="741"/>
        <v>0</v>
      </c>
      <c r="AU162" s="321">
        <f t="shared" si="749"/>
        <v>120</v>
      </c>
      <c r="AV162" s="322">
        <f t="shared" si="754"/>
        <v>0</v>
      </c>
      <c r="AW162" s="228">
        <f t="shared" si="754"/>
        <v>120</v>
      </c>
      <c r="AX162" s="230">
        <f t="shared" si="693"/>
        <v>120</v>
      </c>
      <c r="AZ162" s="269">
        <f t="shared" si="404"/>
        <v>151</v>
      </c>
      <c r="BA162" s="284" t="str">
        <f t="shared" si="694"/>
        <v>SOMESAN 3 VICTORIEI</v>
      </c>
      <c r="BB162" s="285"/>
      <c r="BC162" s="285"/>
      <c r="BD162" s="286"/>
      <c r="BE162" s="278"/>
      <c r="BF162" s="287"/>
      <c r="BG162" s="177">
        <f t="shared" si="742"/>
        <v>79</v>
      </c>
      <c r="BH162" s="178">
        <f t="shared" si="743"/>
        <v>42521</v>
      </c>
      <c r="BI162" s="321">
        <f t="shared" si="750"/>
        <v>120</v>
      </c>
      <c r="BJ162" s="338">
        <f t="shared" si="751"/>
        <v>120</v>
      </c>
    </row>
    <row r="163" spans="1:62" s="78" customFormat="1" ht="14.25" customHeight="1">
      <c r="A163" s="126">
        <f t="shared" si="752"/>
        <v>152</v>
      </c>
      <c r="B163" s="119" t="str">
        <f t="shared" si="752"/>
        <v>TOTAL SOMESAN</v>
      </c>
      <c r="C163" s="138"/>
      <c r="D163" s="139"/>
      <c r="E163" s="122"/>
      <c r="F163" s="124">
        <f aca="true" t="shared" si="755" ref="F163:H163">SUM(F160:F162)</f>
        <v>0</v>
      </c>
      <c r="G163" s="124">
        <f t="shared" si="755"/>
        <v>2395.2</v>
      </c>
      <c r="H163" s="140">
        <f t="shared" si="755"/>
        <v>2395.2</v>
      </c>
      <c r="I163" s="175" t="str">
        <f t="shared" si="747"/>
        <v>OK</v>
      </c>
      <c r="J163" s="181">
        <f t="shared" si="588"/>
        <v>152</v>
      </c>
      <c r="K163" s="119" t="str">
        <f t="shared" si="753"/>
        <v>TOTAL SOMESAN</v>
      </c>
      <c r="L163" s="193"/>
      <c r="M163" s="194"/>
      <c r="N163" s="195">
        <f aca="true" t="shared" si="756" ref="N163:Z163">SUM(N160:N162)</f>
        <v>2395.2</v>
      </c>
      <c r="O163" s="195">
        <f t="shared" si="756"/>
        <v>0</v>
      </c>
      <c r="P163" s="195">
        <f t="shared" si="756"/>
        <v>0</v>
      </c>
      <c r="Q163" s="195">
        <f t="shared" si="756"/>
        <v>0</v>
      </c>
      <c r="R163" s="195">
        <f t="shared" si="756"/>
        <v>0</v>
      </c>
      <c r="S163" s="195">
        <f t="shared" si="756"/>
        <v>0</v>
      </c>
      <c r="T163" s="195">
        <f t="shared" si="756"/>
        <v>0</v>
      </c>
      <c r="U163" s="195">
        <f t="shared" si="756"/>
        <v>0</v>
      </c>
      <c r="V163" s="195">
        <f t="shared" si="756"/>
        <v>0</v>
      </c>
      <c r="W163" s="195">
        <f t="shared" si="756"/>
        <v>0</v>
      </c>
      <c r="X163" s="195">
        <f t="shared" si="756"/>
        <v>2395.2</v>
      </c>
      <c r="Y163" s="242">
        <f t="shared" si="756"/>
        <v>0</v>
      </c>
      <c r="Z163" s="243">
        <f t="shared" si="756"/>
        <v>2395.2</v>
      </c>
      <c r="AA163" s="244"/>
      <c r="AB163" s="245">
        <f>SUM(AB160:AB162)</f>
        <v>2395.2</v>
      </c>
      <c r="AD163" s="231"/>
      <c r="AE163" s="232">
        <f t="shared" si="687"/>
        <v>0</v>
      </c>
      <c r="AF163" s="231"/>
      <c r="AG163" s="232">
        <f t="shared" si="688"/>
        <v>2395.2</v>
      </c>
      <c r="AI163" s="269">
        <f t="shared" si="736"/>
        <v>152</v>
      </c>
      <c r="AJ163" s="270" t="s">
        <v>236</v>
      </c>
      <c r="AK163" s="271"/>
      <c r="AL163" s="271"/>
      <c r="AM163" s="272"/>
      <c r="AN163" s="272"/>
      <c r="AO163" s="323"/>
      <c r="AP163" s="324"/>
      <c r="AQ163" s="325">
        <f aca="true" t="shared" si="757" ref="AQ163:AT163">SUM(AQ160:AQ162)</f>
        <v>2395.2</v>
      </c>
      <c r="AR163" s="325">
        <f t="shared" si="757"/>
        <v>2395.2</v>
      </c>
      <c r="AS163" s="325">
        <f t="shared" si="757"/>
        <v>0</v>
      </c>
      <c r="AT163" s="326">
        <f t="shared" si="757"/>
        <v>0</v>
      </c>
      <c r="AU163" s="327">
        <f t="shared" si="749"/>
        <v>2395.2</v>
      </c>
      <c r="AV163" s="328">
        <f t="shared" si="754"/>
        <v>0</v>
      </c>
      <c r="AW163" s="336">
        <f t="shared" si="754"/>
        <v>2395.2</v>
      </c>
      <c r="AX163" s="337">
        <f>SUM(AX160:AX162)</f>
        <v>2395.2</v>
      </c>
      <c r="AZ163" s="269">
        <f aca="true" t="shared" si="758" ref="AZ163:AZ178">AI163</f>
        <v>152</v>
      </c>
      <c r="BA163" s="270" t="str">
        <f aca="true" t="shared" si="759" ref="BA163:BA174">AJ163</f>
        <v>TOTAL SOMESAN</v>
      </c>
      <c r="BB163" s="271"/>
      <c r="BC163" s="271"/>
      <c r="BD163" s="271"/>
      <c r="BE163" s="272"/>
      <c r="BF163" s="272"/>
      <c r="BG163" s="323"/>
      <c r="BH163" s="324"/>
      <c r="BI163" s="327">
        <f t="shared" si="750"/>
        <v>2395.2</v>
      </c>
      <c r="BJ163" s="339">
        <f t="shared" si="751"/>
        <v>2395.2</v>
      </c>
    </row>
    <row r="164" spans="1:62" s="77" customFormat="1" ht="12.75">
      <c r="A164" s="126">
        <f t="shared" si="752"/>
        <v>153</v>
      </c>
      <c r="B164" s="114" t="str">
        <f t="shared" si="752"/>
        <v>TEDANA FARM SIGHET</v>
      </c>
      <c r="C164" s="141" t="s">
        <v>237</v>
      </c>
      <c r="D164" s="141">
        <v>402</v>
      </c>
      <c r="E164" s="142">
        <v>42521</v>
      </c>
      <c r="F164" s="143"/>
      <c r="G164" s="144">
        <v>960</v>
      </c>
      <c r="H164" s="118">
        <f aca="true" t="shared" si="760" ref="H164:H168">F164+G164</f>
        <v>960</v>
      </c>
      <c r="I164" s="175" t="str">
        <f t="shared" si="747"/>
        <v>OK</v>
      </c>
      <c r="J164" s="181">
        <f t="shared" si="588"/>
        <v>153</v>
      </c>
      <c r="K164" s="127" t="str">
        <f t="shared" si="753"/>
        <v>TEDANA FARM SIGHET</v>
      </c>
      <c r="L164" s="359">
        <f aca="true" t="shared" si="761" ref="L164:L168">D164</f>
        <v>402</v>
      </c>
      <c r="M164" s="360">
        <f aca="true" t="shared" si="762" ref="M164:M168">IF(E164=0,"0",E164)</f>
        <v>42521</v>
      </c>
      <c r="N164" s="361">
        <f aca="true" t="shared" si="763" ref="N164:N168">H164</f>
        <v>960</v>
      </c>
      <c r="O164" s="362"/>
      <c r="P164" s="362"/>
      <c r="Q164" s="364">
        <f aca="true" t="shared" si="764" ref="Q164:Q168">IF(F164-O164-T164-AE164&gt;0,F164-O164-T164-AE164,0)</f>
        <v>0</v>
      </c>
      <c r="R164" s="364">
        <f aca="true" t="shared" si="765" ref="R164:R168">IF(G164-P164-U164-AG164&gt;0,G164-P164-U164-AG164,0)</f>
        <v>0</v>
      </c>
      <c r="S164" s="364">
        <f aca="true" t="shared" si="766" ref="S164:S168">Q164+R164</f>
        <v>0</v>
      </c>
      <c r="T164" s="362"/>
      <c r="U164" s="213"/>
      <c r="V164" s="365">
        <f aca="true" t="shared" si="767" ref="V164:V168">T164+U164</f>
        <v>0</v>
      </c>
      <c r="W164" s="365">
        <f aca="true" t="shared" si="768" ref="W164:W168">F164-O164-Q164-T164</f>
        <v>0</v>
      </c>
      <c r="X164" s="365">
        <f aca="true" t="shared" si="769" ref="X164:X168">G164-P164-R164-U164</f>
        <v>960</v>
      </c>
      <c r="Y164" s="367">
        <f aca="true" t="shared" si="770" ref="Y164:Y168">AB164-Z164</f>
        <v>960</v>
      </c>
      <c r="Z164" s="368"/>
      <c r="AA164" s="371"/>
      <c r="AB164" s="370">
        <f aca="true" t="shared" si="771" ref="AB164:AB168">W164+X164</f>
        <v>960</v>
      </c>
      <c r="AD164" s="231"/>
      <c r="AE164" s="232">
        <f t="shared" si="687"/>
        <v>0</v>
      </c>
      <c r="AF164" s="231"/>
      <c r="AG164" s="232">
        <f t="shared" si="688"/>
        <v>960</v>
      </c>
      <c r="AI164" s="269">
        <f t="shared" si="736"/>
        <v>153</v>
      </c>
      <c r="AJ164" s="289" t="s">
        <v>238</v>
      </c>
      <c r="AK164" s="285"/>
      <c r="AL164" s="286"/>
      <c r="AM164" s="278"/>
      <c r="AN164" s="287"/>
      <c r="AO164" s="177">
        <f aca="true" t="shared" si="772" ref="AO164:AO168">L164</f>
        <v>402</v>
      </c>
      <c r="AP164" s="178">
        <f aca="true" t="shared" si="773" ref="AP164:AP168">IF(M164=0,"0",M164)</f>
        <v>42521</v>
      </c>
      <c r="AQ164" s="179">
        <f aca="true" t="shared" si="774" ref="AQ164:AQ168">N164</f>
        <v>960</v>
      </c>
      <c r="AR164" s="208">
        <f aca="true" t="shared" si="775" ref="AR164:AR173">AQ164-AS164</f>
        <v>960</v>
      </c>
      <c r="AS164" s="319">
        <f aca="true" t="shared" si="776" ref="AS164:AS168">V164</f>
        <v>0</v>
      </c>
      <c r="AT164" s="320">
        <f aca="true" t="shared" si="777" ref="AT164:AT168">O164+P164+S164</f>
        <v>0</v>
      </c>
      <c r="AU164" s="321">
        <f t="shared" si="749"/>
        <v>0</v>
      </c>
      <c r="AV164" s="322">
        <f t="shared" si="754"/>
        <v>960</v>
      </c>
      <c r="AW164" s="228">
        <f t="shared" si="754"/>
        <v>0</v>
      </c>
      <c r="AX164" s="230">
        <f aca="true" t="shared" si="778" ref="AX164:AX173">AR164-AT164</f>
        <v>960</v>
      </c>
      <c r="AZ164" s="269">
        <f t="shared" si="758"/>
        <v>153</v>
      </c>
      <c r="BA164" s="265" t="str">
        <f t="shared" si="759"/>
        <v>TEDANA FARM SIGHET</v>
      </c>
      <c r="BB164" s="266"/>
      <c r="BC164" s="266"/>
      <c r="BD164" s="266"/>
      <c r="BE164" s="267"/>
      <c r="BF164" s="287"/>
      <c r="BG164" s="177">
        <f aca="true" t="shared" si="779" ref="BG164:BG168">D164</f>
        <v>402</v>
      </c>
      <c r="BH164" s="178">
        <f aca="true" t="shared" si="780" ref="BH164:BH168">IF(E164=0,"0",E164)</f>
        <v>42521</v>
      </c>
      <c r="BI164" s="321">
        <f t="shared" si="750"/>
        <v>0</v>
      </c>
      <c r="BJ164" s="338">
        <f t="shared" si="751"/>
        <v>0</v>
      </c>
    </row>
    <row r="165" spans="1:62" s="77" customFormat="1" ht="12.75">
      <c r="A165" s="126">
        <f t="shared" si="752"/>
        <v>154</v>
      </c>
      <c r="B165" s="114" t="str">
        <f t="shared" si="752"/>
        <v>TEDANA FARM GIULESTI</v>
      </c>
      <c r="C165" s="133" t="s">
        <v>239</v>
      </c>
      <c r="D165" s="133">
        <v>117</v>
      </c>
      <c r="E165" s="134">
        <v>42521</v>
      </c>
      <c r="F165" s="135"/>
      <c r="G165" s="136">
        <v>240</v>
      </c>
      <c r="H165" s="118">
        <f t="shared" si="760"/>
        <v>240</v>
      </c>
      <c r="I165" s="175" t="str">
        <f t="shared" si="747"/>
        <v>OK</v>
      </c>
      <c r="J165" s="181">
        <f t="shared" si="588"/>
        <v>154</v>
      </c>
      <c r="K165" s="114" t="str">
        <f t="shared" si="753"/>
        <v>TEDANA FARM GIULESTI</v>
      </c>
      <c r="L165" s="177">
        <f t="shared" si="761"/>
        <v>117</v>
      </c>
      <c r="M165" s="178">
        <f t="shared" si="762"/>
        <v>42521</v>
      </c>
      <c r="N165" s="179">
        <f t="shared" si="763"/>
        <v>240</v>
      </c>
      <c r="O165" s="180"/>
      <c r="P165" s="180"/>
      <c r="Q165" s="205">
        <f t="shared" si="764"/>
        <v>0</v>
      </c>
      <c r="R165" s="205">
        <f t="shared" si="765"/>
        <v>0</v>
      </c>
      <c r="S165" s="205">
        <f t="shared" si="766"/>
        <v>0</v>
      </c>
      <c r="T165" s="180"/>
      <c r="U165" s="214"/>
      <c r="V165" s="208">
        <f t="shared" si="767"/>
        <v>0</v>
      </c>
      <c r="W165" s="208">
        <f t="shared" si="768"/>
        <v>0</v>
      </c>
      <c r="X165" s="208">
        <f t="shared" si="769"/>
        <v>240</v>
      </c>
      <c r="Y165" s="227">
        <f t="shared" si="770"/>
        <v>240</v>
      </c>
      <c r="Z165" s="228"/>
      <c r="AA165" s="241"/>
      <c r="AB165" s="230">
        <f t="shared" si="771"/>
        <v>240</v>
      </c>
      <c r="AD165" s="231"/>
      <c r="AE165" s="232">
        <f t="shared" si="687"/>
        <v>0</v>
      </c>
      <c r="AF165" s="231"/>
      <c r="AG165" s="232">
        <f t="shared" si="688"/>
        <v>240</v>
      </c>
      <c r="AI165" s="269">
        <f t="shared" si="736"/>
        <v>154</v>
      </c>
      <c r="AJ165" s="289" t="s">
        <v>240</v>
      </c>
      <c r="AK165" s="285"/>
      <c r="AL165" s="286"/>
      <c r="AM165" s="278"/>
      <c r="AN165" s="287"/>
      <c r="AO165" s="177">
        <f t="shared" si="772"/>
        <v>117</v>
      </c>
      <c r="AP165" s="178">
        <f t="shared" si="773"/>
        <v>42521</v>
      </c>
      <c r="AQ165" s="179">
        <f t="shared" si="774"/>
        <v>240</v>
      </c>
      <c r="AR165" s="208">
        <f t="shared" si="775"/>
        <v>240</v>
      </c>
      <c r="AS165" s="319">
        <f t="shared" si="776"/>
        <v>0</v>
      </c>
      <c r="AT165" s="320">
        <f t="shared" si="777"/>
        <v>0</v>
      </c>
      <c r="AU165" s="321">
        <f t="shared" si="749"/>
        <v>0</v>
      </c>
      <c r="AV165" s="322">
        <f t="shared" si="754"/>
        <v>240</v>
      </c>
      <c r="AW165" s="228">
        <f t="shared" si="754"/>
        <v>0</v>
      </c>
      <c r="AX165" s="230">
        <f t="shared" si="778"/>
        <v>240</v>
      </c>
      <c r="AZ165" s="269">
        <f t="shared" si="758"/>
        <v>154</v>
      </c>
      <c r="BA165" s="265" t="str">
        <f t="shared" si="759"/>
        <v>TEDANA FARM GIULESTI</v>
      </c>
      <c r="BB165" s="266"/>
      <c r="BC165" s="266"/>
      <c r="BD165" s="266"/>
      <c r="BE165" s="267"/>
      <c r="BF165" s="287"/>
      <c r="BG165" s="177">
        <f t="shared" si="779"/>
        <v>117</v>
      </c>
      <c r="BH165" s="178">
        <f t="shared" si="780"/>
        <v>42521</v>
      </c>
      <c r="BI165" s="321">
        <f t="shared" si="750"/>
        <v>0</v>
      </c>
      <c r="BJ165" s="338">
        <f t="shared" si="751"/>
        <v>0</v>
      </c>
    </row>
    <row r="166" spans="1:62" s="78" customFormat="1" ht="14.25" customHeight="1">
      <c r="A166" s="126">
        <f t="shared" si="752"/>
        <v>155</v>
      </c>
      <c r="B166" s="119" t="str">
        <f t="shared" si="752"/>
        <v>TOTAL TEDANA</v>
      </c>
      <c r="C166" s="120"/>
      <c r="D166" s="121"/>
      <c r="E166" s="122"/>
      <c r="F166" s="123">
        <f aca="true" t="shared" si="781" ref="F166:H166">SUM(F164:F165)</f>
        <v>0</v>
      </c>
      <c r="G166" s="124">
        <f t="shared" si="781"/>
        <v>1200</v>
      </c>
      <c r="H166" s="125">
        <f t="shared" si="781"/>
        <v>1200</v>
      </c>
      <c r="I166" s="175" t="str">
        <f t="shared" si="747"/>
        <v>OK</v>
      </c>
      <c r="J166" s="181">
        <f t="shared" si="588"/>
        <v>155</v>
      </c>
      <c r="K166" s="182" t="str">
        <f t="shared" si="753"/>
        <v>TOTAL TEDANA</v>
      </c>
      <c r="L166" s="183"/>
      <c r="M166" s="184"/>
      <c r="N166" s="185">
        <f aca="true" t="shared" si="782" ref="N166:Z166">SUM(N164:N165)</f>
        <v>1200</v>
      </c>
      <c r="O166" s="185">
        <f t="shared" si="782"/>
        <v>0</v>
      </c>
      <c r="P166" s="185">
        <f t="shared" si="782"/>
        <v>0</v>
      </c>
      <c r="Q166" s="185">
        <f t="shared" si="782"/>
        <v>0</v>
      </c>
      <c r="R166" s="185">
        <f t="shared" si="782"/>
        <v>0</v>
      </c>
      <c r="S166" s="185">
        <f t="shared" si="782"/>
        <v>0</v>
      </c>
      <c r="T166" s="185">
        <f t="shared" si="782"/>
        <v>0</v>
      </c>
      <c r="U166" s="185">
        <f t="shared" si="782"/>
        <v>0</v>
      </c>
      <c r="V166" s="185">
        <f t="shared" si="782"/>
        <v>0</v>
      </c>
      <c r="W166" s="185">
        <f t="shared" si="782"/>
        <v>0</v>
      </c>
      <c r="X166" s="185">
        <f t="shared" si="782"/>
        <v>1200</v>
      </c>
      <c r="Y166" s="233">
        <f t="shared" si="782"/>
        <v>1200</v>
      </c>
      <c r="Z166" s="234">
        <f t="shared" si="782"/>
        <v>0</v>
      </c>
      <c r="AA166" s="235"/>
      <c r="AB166" s="236">
        <f>SUM(AB164:AB165)</f>
        <v>1200</v>
      </c>
      <c r="AD166" s="231"/>
      <c r="AE166" s="232">
        <f t="shared" si="687"/>
        <v>0</v>
      </c>
      <c r="AF166" s="231"/>
      <c r="AG166" s="232">
        <f t="shared" si="688"/>
        <v>1200</v>
      </c>
      <c r="AI166" s="269">
        <f t="shared" si="736"/>
        <v>155</v>
      </c>
      <c r="AJ166" s="279" t="s">
        <v>241</v>
      </c>
      <c r="AK166" s="280"/>
      <c r="AL166" s="281"/>
      <c r="AM166" s="282"/>
      <c r="AN166" s="283"/>
      <c r="AO166" s="323"/>
      <c r="AP166" s="324"/>
      <c r="AQ166" s="325">
        <f aca="true" t="shared" si="783" ref="AQ166:AT166">SUM(AQ164:AQ165)</f>
        <v>1200</v>
      </c>
      <c r="AR166" s="325">
        <f t="shared" si="775"/>
        <v>1200</v>
      </c>
      <c r="AS166" s="325">
        <f t="shared" si="783"/>
        <v>0</v>
      </c>
      <c r="AT166" s="326">
        <f t="shared" si="783"/>
        <v>0</v>
      </c>
      <c r="AU166" s="327">
        <f t="shared" si="749"/>
        <v>0</v>
      </c>
      <c r="AV166" s="328">
        <f t="shared" si="754"/>
        <v>1200</v>
      </c>
      <c r="AW166" s="624">
        <f t="shared" si="754"/>
        <v>0</v>
      </c>
      <c r="AX166" s="625">
        <f t="shared" si="778"/>
        <v>1200</v>
      </c>
      <c r="AZ166" s="269">
        <f t="shared" si="758"/>
        <v>155</v>
      </c>
      <c r="BA166" s="270" t="str">
        <f t="shared" si="759"/>
        <v>TOTAL TEDANA</v>
      </c>
      <c r="BB166" s="271"/>
      <c r="BC166" s="271"/>
      <c r="BD166" s="271"/>
      <c r="BE166" s="272"/>
      <c r="BF166" s="272"/>
      <c r="BG166" s="323"/>
      <c r="BH166" s="324"/>
      <c r="BI166" s="327">
        <f aca="true" t="shared" si="784" ref="BI166:BI174">BJ166</f>
        <v>0</v>
      </c>
      <c r="BJ166" s="339">
        <f t="shared" si="751"/>
        <v>0</v>
      </c>
    </row>
    <row r="167" spans="1:62" s="77" customFormat="1" ht="12.75">
      <c r="A167" s="126">
        <f aca="true" t="shared" si="785" ref="A167:B169">AI167</f>
        <v>156</v>
      </c>
      <c r="B167" s="114" t="str">
        <f t="shared" si="785"/>
        <v>THEA FARM BM</v>
      </c>
      <c r="C167" s="128" t="s">
        <v>242</v>
      </c>
      <c r="D167" s="128">
        <v>1482</v>
      </c>
      <c r="E167" s="129">
        <v>42521</v>
      </c>
      <c r="F167" s="130">
        <v>360</v>
      </c>
      <c r="G167" s="131">
        <v>120</v>
      </c>
      <c r="H167" s="118">
        <f t="shared" si="760"/>
        <v>480</v>
      </c>
      <c r="I167" s="175" t="str">
        <f t="shared" si="747"/>
        <v>OK</v>
      </c>
      <c r="J167" s="181">
        <f aca="true" t="shared" si="786" ref="J167:K169">AI167</f>
        <v>156</v>
      </c>
      <c r="K167" s="109" t="str">
        <f t="shared" si="786"/>
        <v>THEA FARM BM</v>
      </c>
      <c r="L167" s="196">
        <f t="shared" si="761"/>
        <v>1482</v>
      </c>
      <c r="M167" s="197">
        <f t="shared" si="762"/>
        <v>42521</v>
      </c>
      <c r="N167" s="198">
        <f t="shared" si="763"/>
        <v>480</v>
      </c>
      <c r="O167" s="189"/>
      <c r="P167" s="189"/>
      <c r="Q167" s="209">
        <f t="shared" si="764"/>
        <v>0</v>
      </c>
      <c r="R167" s="209">
        <f t="shared" si="765"/>
        <v>0</v>
      </c>
      <c r="S167" s="209">
        <f t="shared" si="766"/>
        <v>0</v>
      </c>
      <c r="T167" s="189"/>
      <c r="U167" s="514"/>
      <c r="V167" s="212">
        <f t="shared" si="767"/>
        <v>0</v>
      </c>
      <c r="W167" s="212">
        <f t="shared" si="768"/>
        <v>360</v>
      </c>
      <c r="X167" s="212">
        <f t="shared" si="769"/>
        <v>120</v>
      </c>
      <c r="Y167" s="237">
        <f t="shared" si="770"/>
        <v>480</v>
      </c>
      <c r="Z167" s="238"/>
      <c r="AA167" s="239"/>
      <c r="AB167" s="240">
        <f t="shared" si="771"/>
        <v>480</v>
      </c>
      <c r="AD167" s="231"/>
      <c r="AE167" s="232">
        <f aca="true" t="shared" si="787" ref="AE167:AE177">F167</f>
        <v>360</v>
      </c>
      <c r="AF167" s="231"/>
      <c r="AG167" s="232">
        <f aca="true" t="shared" si="788" ref="AG167:AG177">G167</f>
        <v>120</v>
      </c>
      <c r="AI167" s="269">
        <f t="shared" si="736"/>
        <v>156</v>
      </c>
      <c r="AJ167" s="289" t="s">
        <v>243</v>
      </c>
      <c r="AK167" s="285"/>
      <c r="AL167" s="286"/>
      <c r="AM167" s="278"/>
      <c r="AN167" s="287"/>
      <c r="AO167" s="177">
        <f t="shared" si="772"/>
        <v>1482</v>
      </c>
      <c r="AP167" s="178">
        <f t="shared" si="773"/>
        <v>42521</v>
      </c>
      <c r="AQ167" s="179">
        <f t="shared" si="774"/>
        <v>480</v>
      </c>
      <c r="AR167" s="208">
        <f t="shared" si="775"/>
        <v>480</v>
      </c>
      <c r="AS167" s="319">
        <f t="shared" si="776"/>
        <v>0</v>
      </c>
      <c r="AT167" s="320">
        <f t="shared" si="777"/>
        <v>0</v>
      </c>
      <c r="AU167" s="321">
        <f aca="true" t="shared" si="789" ref="AU167:AU174">Z167</f>
        <v>0</v>
      </c>
      <c r="AV167" s="322">
        <f aca="true" t="shared" si="790" ref="AV167:AW169">Y167</f>
        <v>480</v>
      </c>
      <c r="AW167" s="228">
        <f t="shared" si="790"/>
        <v>0</v>
      </c>
      <c r="AX167" s="230">
        <f t="shared" si="778"/>
        <v>480</v>
      </c>
      <c r="AZ167" s="269">
        <f aca="true" t="shared" si="791" ref="AZ167:BA169">AI167</f>
        <v>156</v>
      </c>
      <c r="BA167" s="265" t="str">
        <f t="shared" si="791"/>
        <v>THEA FARM BM</v>
      </c>
      <c r="BB167" s="266"/>
      <c r="BC167" s="266"/>
      <c r="BD167" s="266"/>
      <c r="BE167" s="267"/>
      <c r="BF167" s="287"/>
      <c r="BG167" s="177">
        <f t="shared" si="779"/>
        <v>1482</v>
      </c>
      <c r="BH167" s="178">
        <f t="shared" si="780"/>
        <v>42521</v>
      </c>
      <c r="BI167" s="321">
        <f t="shared" si="784"/>
        <v>0</v>
      </c>
      <c r="BJ167" s="338">
        <f aca="true" t="shared" si="792" ref="BJ167:BJ174">Z167</f>
        <v>0</v>
      </c>
    </row>
    <row r="168" spans="1:62" s="77" customFormat="1" ht="12.75">
      <c r="A168" s="126">
        <f t="shared" si="785"/>
        <v>157</v>
      </c>
      <c r="B168" s="114" t="str">
        <f t="shared" si="785"/>
        <v>THEA FARM FERSIG</v>
      </c>
      <c r="C168" s="133"/>
      <c r="D168" s="133"/>
      <c r="E168" s="134"/>
      <c r="F168" s="135"/>
      <c r="G168" s="136"/>
      <c r="H168" s="118">
        <f t="shared" si="760"/>
        <v>0</v>
      </c>
      <c r="I168" s="175" t="str">
        <f t="shared" si="747"/>
        <v>OK</v>
      </c>
      <c r="J168" s="181">
        <f t="shared" si="786"/>
        <v>157</v>
      </c>
      <c r="K168" s="114" t="str">
        <f t="shared" si="786"/>
        <v>THEA FARM FERSIG</v>
      </c>
      <c r="L168" s="177">
        <f t="shared" si="761"/>
        <v>0</v>
      </c>
      <c r="M168" s="178" t="str">
        <f t="shared" si="762"/>
        <v>0</v>
      </c>
      <c r="N168" s="179">
        <f t="shared" si="763"/>
        <v>0</v>
      </c>
      <c r="O168" s="180"/>
      <c r="P168" s="180"/>
      <c r="Q168" s="205">
        <f t="shared" si="764"/>
        <v>0</v>
      </c>
      <c r="R168" s="205">
        <f t="shared" si="765"/>
        <v>0</v>
      </c>
      <c r="S168" s="205">
        <f t="shared" si="766"/>
        <v>0</v>
      </c>
      <c r="T168" s="180"/>
      <c r="U168" s="214"/>
      <c r="V168" s="208">
        <f t="shared" si="767"/>
        <v>0</v>
      </c>
      <c r="W168" s="208">
        <f t="shared" si="768"/>
        <v>0</v>
      </c>
      <c r="X168" s="208">
        <f t="shared" si="769"/>
        <v>0</v>
      </c>
      <c r="Y168" s="227">
        <f t="shared" si="770"/>
        <v>0</v>
      </c>
      <c r="Z168" s="228"/>
      <c r="AA168" s="241"/>
      <c r="AB168" s="230">
        <f t="shared" si="771"/>
        <v>0</v>
      </c>
      <c r="AD168" s="231"/>
      <c r="AE168" s="232">
        <f t="shared" si="787"/>
        <v>0</v>
      </c>
      <c r="AF168" s="231"/>
      <c r="AG168" s="232">
        <f t="shared" si="788"/>
        <v>0</v>
      </c>
      <c r="AI168" s="269">
        <f t="shared" si="736"/>
        <v>157</v>
      </c>
      <c r="AJ168" s="289" t="s">
        <v>244</v>
      </c>
      <c r="AK168" s="285"/>
      <c r="AL168" s="286"/>
      <c r="AM168" s="278"/>
      <c r="AN168" s="287"/>
      <c r="AO168" s="177">
        <f t="shared" si="772"/>
        <v>0</v>
      </c>
      <c r="AP168" s="178" t="str">
        <f t="shared" si="773"/>
        <v>0</v>
      </c>
      <c r="AQ168" s="179">
        <f t="shared" si="774"/>
        <v>0</v>
      </c>
      <c r="AR168" s="208">
        <f t="shared" si="775"/>
        <v>0</v>
      </c>
      <c r="AS168" s="319">
        <f t="shared" si="776"/>
        <v>0</v>
      </c>
      <c r="AT168" s="320">
        <f t="shared" si="777"/>
        <v>0</v>
      </c>
      <c r="AU168" s="321">
        <f t="shared" si="789"/>
        <v>0</v>
      </c>
      <c r="AV168" s="322">
        <f t="shared" si="790"/>
        <v>0</v>
      </c>
      <c r="AW168" s="228">
        <f t="shared" si="790"/>
        <v>0</v>
      </c>
      <c r="AX168" s="230">
        <f t="shared" si="778"/>
        <v>0</v>
      </c>
      <c r="AZ168" s="269">
        <f t="shared" si="791"/>
        <v>157</v>
      </c>
      <c r="BA168" s="265" t="str">
        <f t="shared" si="791"/>
        <v>THEA FARM FERSIG</v>
      </c>
      <c r="BB168" s="266"/>
      <c r="BC168" s="266"/>
      <c r="BD168" s="266"/>
      <c r="BE168" s="267"/>
      <c r="BF168" s="287"/>
      <c r="BG168" s="177">
        <f t="shared" si="779"/>
        <v>0</v>
      </c>
      <c r="BH168" s="178" t="str">
        <f t="shared" si="780"/>
        <v>0</v>
      </c>
      <c r="BI168" s="321">
        <f t="shared" si="784"/>
        <v>0</v>
      </c>
      <c r="BJ168" s="338">
        <f t="shared" si="792"/>
        <v>0</v>
      </c>
    </row>
    <row r="169" spans="1:62" s="78" customFormat="1" ht="14.25" customHeight="1">
      <c r="A169" s="126">
        <f t="shared" si="785"/>
        <v>158</v>
      </c>
      <c r="B169" s="119" t="str">
        <f t="shared" si="785"/>
        <v>TOTAL OMA CONSTRUCT</v>
      </c>
      <c r="C169" s="120"/>
      <c r="D169" s="121"/>
      <c r="E169" s="122"/>
      <c r="F169" s="123">
        <f aca="true" t="shared" si="793" ref="F169:H169">SUM(F167:F168)</f>
        <v>360</v>
      </c>
      <c r="G169" s="124">
        <f t="shared" si="793"/>
        <v>120</v>
      </c>
      <c r="H169" s="125">
        <f t="shared" si="793"/>
        <v>480</v>
      </c>
      <c r="I169" s="175" t="str">
        <f t="shared" si="747"/>
        <v>OK</v>
      </c>
      <c r="J169" s="181">
        <f t="shared" si="786"/>
        <v>158</v>
      </c>
      <c r="K169" s="119" t="str">
        <f t="shared" si="786"/>
        <v>TOTAL OMA CONSTRUCT</v>
      </c>
      <c r="L169" s="193"/>
      <c r="M169" s="194"/>
      <c r="N169" s="195">
        <f aca="true" t="shared" si="794" ref="N169:Z169">SUM(N167:N168)</f>
        <v>480</v>
      </c>
      <c r="O169" s="195">
        <f t="shared" si="794"/>
        <v>0</v>
      </c>
      <c r="P169" s="195">
        <f t="shared" si="794"/>
        <v>0</v>
      </c>
      <c r="Q169" s="195">
        <f t="shared" si="794"/>
        <v>0</v>
      </c>
      <c r="R169" s="195">
        <f t="shared" si="794"/>
        <v>0</v>
      </c>
      <c r="S169" s="195">
        <f t="shared" si="794"/>
        <v>0</v>
      </c>
      <c r="T169" s="195">
        <f t="shared" si="794"/>
        <v>0</v>
      </c>
      <c r="U169" s="195">
        <f t="shared" si="794"/>
        <v>0</v>
      </c>
      <c r="V169" s="195">
        <f t="shared" si="794"/>
        <v>0</v>
      </c>
      <c r="W169" s="195">
        <f t="shared" si="794"/>
        <v>360</v>
      </c>
      <c r="X169" s="195">
        <f t="shared" si="794"/>
        <v>120</v>
      </c>
      <c r="Y169" s="242">
        <f t="shared" si="794"/>
        <v>480</v>
      </c>
      <c r="Z169" s="243">
        <f t="shared" si="794"/>
        <v>0</v>
      </c>
      <c r="AA169" s="244"/>
      <c r="AB169" s="245">
        <f>SUM(AB167:AB168)</f>
        <v>480</v>
      </c>
      <c r="AD169" s="231"/>
      <c r="AE169" s="232">
        <f t="shared" si="787"/>
        <v>360</v>
      </c>
      <c r="AF169" s="231"/>
      <c r="AG169" s="232">
        <f t="shared" si="788"/>
        <v>120</v>
      </c>
      <c r="AI169" s="269">
        <f t="shared" si="736"/>
        <v>158</v>
      </c>
      <c r="AJ169" s="279" t="s">
        <v>245</v>
      </c>
      <c r="AK169" s="280"/>
      <c r="AL169" s="281"/>
      <c r="AM169" s="282"/>
      <c r="AN169" s="283"/>
      <c r="AO169" s="323"/>
      <c r="AP169" s="324"/>
      <c r="AQ169" s="325">
        <f aca="true" t="shared" si="795" ref="AQ169:AT169">SUM(AQ167:AQ168)</f>
        <v>480</v>
      </c>
      <c r="AR169" s="325">
        <f t="shared" si="775"/>
        <v>480</v>
      </c>
      <c r="AS169" s="325">
        <f t="shared" si="795"/>
        <v>0</v>
      </c>
      <c r="AT169" s="326">
        <f t="shared" si="795"/>
        <v>0</v>
      </c>
      <c r="AU169" s="327">
        <f t="shared" si="789"/>
        <v>0</v>
      </c>
      <c r="AV169" s="328">
        <f t="shared" si="790"/>
        <v>480</v>
      </c>
      <c r="AW169" s="624">
        <f t="shared" si="790"/>
        <v>0</v>
      </c>
      <c r="AX169" s="625">
        <f t="shared" si="778"/>
        <v>480</v>
      </c>
      <c r="AZ169" s="269">
        <f t="shared" si="791"/>
        <v>158</v>
      </c>
      <c r="BA169" s="270" t="str">
        <f t="shared" si="791"/>
        <v>TOTAL OMA CONSTRUCT</v>
      </c>
      <c r="BB169" s="271"/>
      <c r="BC169" s="271"/>
      <c r="BD169" s="271"/>
      <c r="BE169" s="272"/>
      <c r="BF169" s="272"/>
      <c r="BG169" s="323"/>
      <c r="BH169" s="324"/>
      <c r="BI169" s="327">
        <f t="shared" si="784"/>
        <v>0</v>
      </c>
      <c r="BJ169" s="339">
        <f t="shared" si="792"/>
        <v>0</v>
      </c>
    </row>
    <row r="170" spans="1:62" s="77" customFormat="1" ht="12.75">
      <c r="A170" s="126">
        <f aca="true" t="shared" si="796" ref="A170:B178">AI170</f>
        <v>159</v>
      </c>
      <c r="B170" s="114" t="str">
        <f t="shared" si="796"/>
        <v>UNICA BORSA</v>
      </c>
      <c r="C170" s="141" t="s">
        <v>201</v>
      </c>
      <c r="D170" s="141">
        <v>426</v>
      </c>
      <c r="E170" s="142">
        <v>42521</v>
      </c>
      <c r="F170" s="144"/>
      <c r="G170" s="144">
        <v>360</v>
      </c>
      <c r="H170" s="137">
        <f aca="true" t="shared" si="797" ref="H170:H173">F170+G170</f>
        <v>360</v>
      </c>
      <c r="I170" s="175" t="str">
        <f aca="true" t="shared" si="798" ref="I170:I178">IF(H170=N170,"OK","ATENTIE")</f>
        <v>OK</v>
      </c>
      <c r="J170" s="181">
        <f t="shared" si="588"/>
        <v>159</v>
      </c>
      <c r="K170" s="109" t="str">
        <f aca="true" t="shared" si="799" ref="K170:K178">AJ170</f>
        <v>UNICA BORSA</v>
      </c>
      <c r="L170" s="196">
        <f aca="true" t="shared" si="800" ref="L170:L173">D170</f>
        <v>426</v>
      </c>
      <c r="M170" s="197">
        <f aca="true" t="shared" si="801" ref="M170:M173">IF(E170=0,"0",E170)</f>
        <v>42521</v>
      </c>
      <c r="N170" s="198">
        <f aca="true" t="shared" si="802" ref="N170:N173">H170</f>
        <v>360</v>
      </c>
      <c r="O170" s="189"/>
      <c r="P170" s="189"/>
      <c r="Q170" s="209">
        <f aca="true" t="shared" si="803" ref="Q170:Q173">IF(F170-O170-T170-AE170&gt;0,F170-O170-T170-AE170,0)</f>
        <v>0</v>
      </c>
      <c r="R170" s="209">
        <f aca="true" t="shared" si="804" ref="R170:R173">IF(G170-P170-U170-AG170&gt;0,G170-P170-U170-AG170,0)</f>
        <v>0</v>
      </c>
      <c r="S170" s="209">
        <f aca="true" t="shared" si="805" ref="S170:S173">Q170+R170</f>
        <v>0</v>
      </c>
      <c r="T170" s="189"/>
      <c r="U170" s="514"/>
      <c r="V170" s="212">
        <f aca="true" t="shared" si="806" ref="V170:V173">T170+U170</f>
        <v>0</v>
      </c>
      <c r="W170" s="212">
        <f aca="true" t="shared" si="807" ref="W170:X173">F170-O170-Q170-T170</f>
        <v>0</v>
      </c>
      <c r="X170" s="212">
        <f t="shared" si="807"/>
        <v>360</v>
      </c>
      <c r="Y170" s="237">
        <f aca="true" t="shared" si="808" ref="Y170:Y173">AB170-Z170</f>
        <v>360</v>
      </c>
      <c r="Z170" s="400"/>
      <c r="AA170" s="521"/>
      <c r="AB170" s="522">
        <f aca="true" t="shared" si="809" ref="AB170:AB173">W170+X170</f>
        <v>360</v>
      </c>
      <c r="AD170" s="231"/>
      <c r="AE170" s="232">
        <f t="shared" si="787"/>
        <v>0</v>
      </c>
      <c r="AF170" s="231"/>
      <c r="AG170" s="232">
        <f t="shared" si="788"/>
        <v>360</v>
      </c>
      <c r="AI170" s="269">
        <f t="shared" si="736"/>
        <v>159</v>
      </c>
      <c r="AJ170" s="547" t="s">
        <v>246</v>
      </c>
      <c r="AK170" s="548"/>
      <c r="AL170" s="380"/>
      <c r="AM170" s="381"/>
      <c r="AN170" s="287"/>
      <c r="AO170" s="177">
        <f aca="true" t="shared" si="810" ref="AO170:AO173">L170</f>
        <v>426</v>
      </c>
      <c r="AP170" s="178">
        <f aca="true" t="shared" si="811" ref="AP170:AP173">IF(M170=0,"0",M170)</f>
        <v>42521</v>
      </c>
      <c r="AQ170" s="179">
        <f aca="true" t="shared" si="812" ref="AQ170:AQ173">N170</f>
        <v>360</v>
      </c>
      <c r="AR170" s="208">
        <f t="shared" si="775"/>
        <v>360</v>
      </c>
      <c r="AS170" s="319">
        <f aca="true" t="shared" si="813" ref="AS170:AS173">V170</f>
        <v>0</v>
      </c>
      <c r="AT170" s="320">
        <f aca="true" t="shared" si="814" ref="AT170:AT173">O170+P170+S170</f>
        <v>0</v>
      </c>
      <c r="AU170" s="321">
        <f t="shared" si="789"/>
        <v>0</v>
      </c>
      <c r="AV170" s="322">
        <f aca="true" t="shared" si="815" ref="AV170:AW174">Y170</f>
        <v>360</v>
      </c>
      <c r="AW170" s="228">
        <f t="shared" si="815"/>
        <v>0</v>
      </c>
      <c r="AX170" s="230">
        <f t="shared" si="778"/>
        <v>360</v>
      </c>
      <c r="AZ170" s="269">
        <f t="shared" si="758"/>
        <v>159</v>
      </c>
      <c r="BA170" s="549" t="str">
        <f t="shared" si="759"/>
        <v>UNICA BORSA</v>
      </c>
      <c r="BB170" s="550"/>
      <c r="BC170" s="550"/>
      <c r="BD170" s="380"/>
      <c r="BE170" s="381"/>
      <c r="BF170" s="287"/>
      <c r="BG170" s="177">
        <f aca="true" t="shared" si="816" ref="BG170:BG173">D170</f>
        <v>426</v>
      </c>
      <c r="BH170" s="178">
        <f aca="true" t="shared" si="817" ref="BH170:BH173">IF(E170=0,"0",E170)</f>
        <v>42521</v>
      </c>
      <c r="BI170" s="321">
        <f t="shared" si="784"/>
        <v>0</v>
      </c>
      <c r="BJ170" s="338">
        <f t="shared" si="792"/>
        <v>0</v>
      </c>
    </row>
    <row r="171" spans="1:62" s="77" customFormat="1" ht="12.75">
      <c r="A171" s="126">
        <f t="shared" si="796"/>
        <v>160</v>
      </c>
      <c r="B171" s="114" t="str">
        <f t="shared" si="796"/>
        <v>UNICA BAIA MARE</v>
      </c>
      <c r="C171" s="133" t="s">
        <v>201</v>
      </c>
      <c r="D171" s="133">
        <v>434</v>
      </c>
      <c r="E171" s="134">
        <v>42521</v>
      </c>
      <c r="F171" s="136">
        <v>1800</v>
      </c>
      <c r="G171" s="427">
        <v>49323.6</v>
      </c>
      <c r="H171" s="137">
        <f t="shared" si="797"/>
        <v>51123.6</v>
      </c>
      <c r="I171" s="175" t="str">
        <f t="shared" si="798"/>
        <v>OK</v>
      </c>
      <c r="J171" s="181">
        <f t="shared" si="588"/>
        <v>160</v>
      </c>
      <c r="K171" s="114" t="str">
        <f t="shared" si="799"/>
        <v>UNICA BAIA MARE</v>
      </c>
      <c r="L171" s="177">
        <f t="shared" si="800"/>
        <v>434</v>
      </c>
      <c r="M171" s="178">
        <f t="shared" si="801"/>
        <v>42521</v>
      </c>
      <c r="N171" s="179">
        <f t="shared" si="802"/>
        <v>51123.6</v>
      </c>
      <c r="O171" s="180"/>
      <c r="P171" s="180"/>
      <c r="Q171" s="205">
        <f t="shared" si="803"/>
        <v>0</v>
      </c>
      <c r="R171" s="205">
        <f t="shared" si="804"/>
        <v>0</v>
      </c>
      <c r="S171" s="205">
        <f t="shared" si="805"/>
        <v>0</v>
      </c>
      <c r="T171" s="180"/>
      <c r="U171" s="214"/>
      <c r="V171" s="208">
        <f t="shared" si="806"/>
        <v>0</v>
      </c>
      <c r="W171" s="208">
        <f t="shared" si="807"/>
        <v>1800</v>
      </c>
      <c r="X171" s="208">
        <f t="shared" si="807"/>
        <v>49323.6</v>
      </c>
      <c r="Y171" s="227">
        <f t="shared" si="808"/>
        <v>51123.6</v>
      </c>
      <c r="Z171" s="321"/>
      <c r="AA171" s="247"/>
      <c r="AB171" s="523">
        <f t="shared" si="809"/>
        <v>51123.6</v>
      </c>
      <c r="AD171" s="231"/>
      <c r="AE171" s="232">
        <f t="shared" si="787"/>
        <v>1800</v>
      </c>
      <c r="AF171" s="231"/>
      <c r="AG171" s="232">
        <f t="shared" si="788"/>
        <v>49323.6</v>
      </c>
      <c r="AI171" s="269">
        <f t="shared" si="736"/>
        <v>160</v>
      </c>
      <c r="AJ171" s="549" t="s">
        <v>247</v>
      </c>
      <c r="AK171" s="550"/>
      <c r="AL171" s="380"/>
      <c r="AM171" s="381"/>
      <c r="AN171" s="287"/>
      <c r="AO171" s="177">
        <f t="shared" si="810"/>
        <v>434</v>
      </c>
      <c r="AP171" s="178">
        <f t="shared" si="811"/>
        <v>42521</v>
      </c>
      <c r="AQ171" s="179">
        <f t="shared" si="812"/>
        <v>51123.6</v>
      </c>
      <c r="AR171" s="208">
        <f t="shared" si="775"/>
        <v>51123.6</v>
      </c>
      <c r="AS171" s="319">
        <f t="shared" si="813"/>
        <v>0</v>
      </c>
      <c r="AT171" s="320">
        <f t="shared" si="814"/>
        <v>0</v>
      </c>
      <c r="AU171" s="321">
        <f t="shared" si="789"/>
        <v>0</v>
      </c>
      <c r="AV171" s="322">
        <f t="shared" si="815"/>
        <v>51123.6</v>
      </c>
      <c r="AW171" s="228">
        <f t="shared" si="815"/>
        <v>0</v>
      </c>
      <c r="AX171" s="230">
        <f t="shared" si="778"/>
        <v>51123.6</v>
      </c>
      <c r="AZ171" s="269">
        <f t="shared" si="758"/>
        <v>160</v>
      </c>
      <c r="BA171" s="549" t="str">
        <f t="shared" si="759"/>
        <v>UNICA BAIA MARE</v>
      </c>
      <c r="BB171" s="550"/>
      <c r="BC171" s="550"/>
      <c r="BD171" s="380"/>
      <c r="BE171" s="381"/>
      <c r="BF171" s="287"/>
      <c r="BG171" s="177">
        <f t="shared" si="816"/>
        <v>434</v>
      </c>
      <c r="BH171" s="178">
        <f t="shared" si="817"/>
        <v>42521</v>
      </c>
      <c r="BI171" s="321">
        <f t="shared" si="784"/>
        <v>0</v>
      </c>
      <c r="BJ171" s="338">
        <f t="shared" si="792"/>
        <v>0</v>
      </c>
    </row>
    <row r="172" spans="1:62" s="77" customFormat="1" ht="12.75">
      <c r="A172" s="126">
        <f t="shared" si="796"/>
        <v>161</v>
      </c>
      <c r="B172" s="114" t="str">
        <f t="shared" si="796"/>
        <v>UNICA SIGHET</v>
      </c>
      <c r="C172" s="133" t="s">
        <v>201</v>
      </c>
      <c r="D172" s="133">
        <v>430</v>
      </c>
      <c r="E172" s="134">
        <v>42521</v>
      </c>
      <c r="F172" s="136"/>
      <c r="G172" s="136">
        <v>720</v>
      </c>
      <c r="H172" s="137">
        <f t="shared" si="797"/>
        <v>720</v>
      </c>
      <c r="I172" s="175" t="str">
        <f t="shared" si="798"/>
        <v>OK</v>
      </c>
      <c r="J172" s="181">
        <f aca="true" t="shared" si="818" ref="J172:J178">AI172</f>
        <v>161</v>
      </c>
      <c r="K172" s="114" t="str">
        <f t="shared" si="799"/>
        <v>UNICA SIGHET</v>
      </c>
      <c r="L172" s="177">
        <f t="shared" si="800"/>
        <v>430</v>
      </c>
      <c r="M172" s="178">
        <f t="shared" si="801"/>
        <v>42521</v>
      </c>
      <c r="N172" s="179">
        <f t="shared" si="802"/>
        <v>720</v>
      </c>
      <c r="O172" s="180"/>
      <c r="P172" s="180"/>
      <c r="Q172" s="205">
        <f t="shared" si="803"/>
        <v>0</v>
      </c>
      <c r="R172" s="205">
        <f t="shared" si="804"/>
        <v>0</v>
      </c>
      <c r="S172" s="205">
        <f t="shared" si="805"/>
        <v>0</v>
      </c>
      <c r="T172" s="180"/>
      <c r="U172" s="214"/>
      <c r="V172" s="208">
        <f t="shared" si="806"/>
        <v>0</v>
      </c>
      <c r="W172" s="208">
        <f t="shared" si="807"/>
        <v>0</v>
      </c>
      <c r="X172" s="208">
        <f t="shared" si="807"/>
        <v>720</v>
      </c>
      <c r="Y172" s="227">
        <f t="shared" si="808"/>
        <v>720</v>
      </c>
      <c r="Z172" s="321"/>
      <c r="AA172" s="247"/>
      <c r="AB172" s="523">
        <f t="shared" si="809"/>
        <v>720</v>
      </c>
      <c r="AD172" s="231"/>
      <c r="AE172" s="232">
        <f t="shared" si="787"/>
        <v>0</v>
      </c>
      <c r="AF172" s="231"/>
      <c r="AG172" s="232">
        <f t="shared" si="788"/>
        <v>720</v>
      </c>
      <c r="AI172" s="269">
        <f t="shared" si="736"/>
        <v>161</v>
      </c>
      <c r="AJ172" s="290" t="s">
        <v>248</v>
      </c>
      <c r="AK172" s="266"/>
      <c r="AL172" s="295"/>
      <c r="AM172" s="296"/>
      <c r="AN172" s="287"/>
      <c r="AO172" s="177">
        <f t="shared" si="810"/>
        <v>430</v>
      </c>
      <c r="AP172" s="178">
        <f t="shared" si="811"/>
        <v>42521</v>
      </c>
      <c r="AQ172" s="179">
        <f t="shared" si="812"/>
        <v>720</v>
      </c>
      <c r="AR172" s="208">
        <f t="shared" si="775"/>
        <v>720</v>
      </c>
      <c r="AS172" s="319">
        <f t="shared" si="813"/>
        <v>0</v>
      </c>
      <c r="AT172" s="320">
        <f t="shared" si="814"/>
        <v>0</v>
      </c>
      <c r="AU172" s="321">
        <f t="shared" si="789"/>
        <v>0</v>
      </c>
      <c r="AV172" s="322">
        <f t="shared" si="815"/>
        <v>720</v>
      </c>
      <c r="AW172" s="228">
        <f t="shared" si="815"/>
        <v>0</v>
      </c>
      <c r="AX172" s="230">
        <f t="shared" si="778"/>
        <v>720</v>
      </c>
      <c r="AZ172" s="269">
        <f t="shared" si="758"/>
        <v>161</v>
      </c>
      <c r="BA172" s="290" t="str">
        <f t="shared" si="759"/>
        <v>UNICA SIGHET</v>
      </c>
      <c r="BB172" s="266"/>
      <c r="BC172" s="266"/>
      <c r="BD172" s="295"/>
      <c r="BE172" s="296"/>
      <c r="BF172" s="287"/>
      <c r="BG172" s="177">
        <f t="shared" si="816"/>
        <v>430</v>
      </c>
      <c r="BH172" s="178">
        <f t="shared" si="817"/>
        <v>42521</v>
      </c>
      <c r="BI172" s="321">
        <f t="shared" si="784"/>
        <v>0</v>
      </c>
      <c r="BJ172" s="338">
        <f t="shared" si="792"/>
        <v>0</v>
      </c>
    </row>
    <row r="173" spans="1:62" s="77" customFormat="1" ht="12.75">
      <c r="A173" s="126">
        <f t="shared" si="796"/>
        <v>162</v>
      </c>
      <c r="B173" s="114" t="str">
        <f t="shared" si="796"/>
        <v>UNICA VISEU 1</v>
      </c>
      <c r="C173" s="133" t="s">
        <v>201</v>
      </c>
      <c r="D173" s="133">
        <v>422</v>
      </c>
      <c r="E173" s="134">
        <v>42521</v>
      </c>
      <c r="F173" s="136">
        <v>360</v>
      </c>
      <c r="G173" s="427">
        <v>4560</v>
      </c>
      <c r="H173" s="137">
        <f t="shared" si="797"/>
        <v>4920</v>
      </c>
      <c r="I173" s="175" t="str">
        <f t="shared" si="798"/>
        <v>OK</v>
      </c>
      <c r="J173" s="181">
        <f t="shared" si="818"/>
        <v>162</v>
      </c>
      <c r="K173" s="114" t="str">
        <f t="shared" si="799"/>
        <v>UNICA VISEU 1</v>
      </c>
      <c r="L173" s="177">
        <f t="shared" si="800"/>
        <v>422</v>
      </c>
      <c r="M173" s="178">
        <f t="shared" si="801"/>
        <v>42521</v>
      </c>
      <c r="N173" s="179">
        <f t="shared" si="802"/>
        <v>4920</v>
      </c>
      <c r="O173" s="180"/>
      <c r="P173" s="180"/>
      <c r="Q173" s="205">
        <f t="shared" si="803"/>
        <v>0</v>
      </c>
      <c r="R173" s="205">
        <f t="shared" si="804"/>
        <v>0</v>
      </c>
      <c r="S173" s="205">
        <f t="shared" si="805"/>
        <v>0</v>
      </c>
      <c r="T173" s="180"/>
      <c r="U173" s="216"/>
      <c r="V173" s="208">
        <f t="shared" si="806"/>
        <v>0</v>
      </c>
      <c r="W173" s="208">
        <f t="shared" si="807"/>
        <v>360</v>
      </c>
      <c r="X173" s="208">
        <f t="shared" si="807"/>
        <v>4560</v>
      </c>
      <c r="Y173" s="227">
        <f t="shared" si="808"/>
        <v>4920</v>
      </c>
      <c r="Z173" s="321"/>
      <c r="AA173" s="247"/>
      <c r="AB173" s="523">
        <f t="shared" si="809"/>
        <v>4920</v>
      </c>
      <c r="AD173" s="231"/>
      <c r="AE173" s="232">
        <f t="shared" si="787"/>
        <v>360</v>
      </c>
      <c r="AF173" s="231"/>
      <c r="AG173" s="232">
        <f t="shared" si="788"/>
        <v>4560</v>
      </c>
      <c r="AI173" s="269">
        <f t="shared" si="736"/>
        <v>162</v>
      </c>
      <c r="AJ173" s="290" t="s">
        <v>249</v>
      </c>
      <c r="AK173" s="266"/>
      <c r="AL173" s="295"/>
      <c r="AM173" s="296"/>
      <c r="AN173" s="287"/>
      <c r="AO173" s="177">
        <f t="shared" si="810"/>
        <v>422</v>
      </c>
      <c r="AP173" s="178">
        <f t="shared" si="811"/>
        <v>42521</v>
      </c>
      <c r="AQ173" s="179">
        <f t="shared" si="812"/>
        <v>4920</v>
      </c>
      <c r="AR173" s="208">
        <f t="shared" si="775"/>
        <v>4920</v>
      </c>
      <c r="AS173" s="319">
        <f t="shared" si="813"/>
        <v>0</v>
      </c>
      <c r="AT173" s="320">
        <f t="shared" si="814"/>
        <v>0</v>
      </c>
      <c r="AU173" s="321">
        <f t="shared" si="789"/>
        <v>0</v>
      </c>
      <c r="AV173" s="322">
        <f t="shared" si="815"/>
        <v>4920</v>
      </c>
      <c r="AW173" s="228">
        <f t="shared" si="815"/>
        <v>0</v>
      </c>
      <c r="AX173" s="230">
        <f t="shared" si="778"/>
        <v>4920</v>
      </c>
      <c r="AZ173" s="269">
        <f t="shared" si="758"/>
        <v>162</v>
      </c>
      <c r="BA173" s="290" t="str">
        <f t="shared" si="759"/>
        <v>UNICA VISEU 1</v>
      </c>
      <c r="BB173" s="266"/>
      <c r="BC173" s="266"/>
      <c r="BD173" s="295"/>
      <c r="BE173" s="296"/>
      <c r="BF173" s="287"/>
      <c r="BG173" s="177">
        <f t="shared" si="816"/>
        <v>422</v>
      </c>
      <c r="BH173" s="178">
        <f t="shared" si="817"/>
        <v>42521</v>
      </c>
      <c r="BI173" s="321">
        <f t="shared" si="784"/>
        <v>0</v>
      </c>
      <c r="BJ173" s="338">
        <f t="shared" si="792"/>
        <v>0</v>
      </c>
    </row>
    <row r="174" spans="1:62" s="78" customFormat="1" ht="14.25" customHeight="1">
      <c r="A174" s="126">
        <f t="shared" si="796"/>
        <v>163</v>
      </c>
      <c r="B174" s="119" t="str">
        <f t="shared" si="796"/>
        <v>TOTAL UNICA</v>
      </c>
      <c r="C174" s="138"/>
      <c r="D174" s="139"/>
      <c r="E174" s="122"/>
      <c r="F174" s="124">
        <f aca="true" t="shared" si="819" ref="F174:H174">SUM(F170:F173)</f>
        <v>2160</v>
      </c>
      <c r="G174" s="124">
        <f t="shared" si="819"/>
        <v>54963.6</v>
      </c>
      <c r="H174" s="140">
        <f t="shared" si="819"/>
        <v>57123.6</v>
      </c>
      <c r="I174" s="175" t="str">
        <f t="shared" si="798"/>
        <v>OK</v>
      </c>
      <c r="J174" s="181">
        <f t="shared" si="818"/>
        <v>163</v>
      </c>
      <c r="K174" s="119" t="str">
        <f t="shared" si="799"/>
        <v>TOTAL UNICA</v>
      </c>
      <c r="L174" s="193"/>
      <c r="M174" s="194"/>
      <c r="N174" s="195">
        <f aca="true" t="shared" si="820" ref="N174:Z174">SUM(N170:N173)</f>
        <v>57123.6</v>
      </c>
      <c r="O174" s="195">
        <f t="shared" si="820"/>
        <v>0</v>
      </c>
      <c r="P174" s="195">
        <f t="shared" si="820"/>
        <v>0</v>
      </c>
      <c r="Q174" s="195">
        <f t="shared" si="820"/>
        <v>0</v>
      </c>
      <c r="R174" s="195">
        <f t="shared" si="820"/>
        <v>0</v>
      </c>
      <c r="S174" s="195">
        <f t="shared" si="820"/>
        <v>0</v>
      </c>
      <c r="T174" s="195">
        <f t="shared" si="820"/>
        <v>0</v>
      </c>
      <c r="U174" s="195">
        <f t="shared" si="820"/>
        <v>0</v>
      </c>
      <c r="V174" s="195">
        <f t="shared" si="820"/>
        <v>0</v>
      </c>
      <c r="W174" s="195">
        <f t="shared" si="820"/>
        <v>2160</v>
      </c>
      <c r="X174" s="195">
        <f t="shared" si="820"/>
        <v>54963.6</v>
      </c>
      <c r="Y174" s="242">
        <f t="shared" si="820"/>
        <v>57123.6</v>
      </c>
      <c r="Z174" s="524">
        <f t="shared" si="820"/>
        <v>0</v>
      </c>
      <c r="AA174" s="525"/>
      <c r="AB174" s="526">
        <f>SUM(AB170:AB173)</f>
        <v>57123.6</v>
      </c>
      <c r="AD174" s="231"/>
      <c r="AE174" s="232">
        <f t="shared" si="787"/>
        <v>2160</v>
      </c>
      <c r="AF174" s="231"/>
      <c r="AG174" s="232">
        <f t="shared" si="788"/>
        <v>54963.6</v>
      </c>
      <c r="AI174" s="269">
        <f t="shared" si="736"/>
        <v>163</v>
      </c>
      <c r="AJ174" s="291" t="s">
        <v>250</v>
      </c>
      <c r="AK174" s="551"/>
      <c r="AL174" s="551"/>
      <c r="AM174" s="552"/>
      <c r="AN174" s="552"/>
      <c r="AO174" s="193"/>
      <c r="AP174" s="194"/>
      <c r="AQ174" s="195">
        <f aca="true" t="shared" si="821" ref="AQ174:AT174">SUM(AQ170:AQ173)</f>
        <v>57123.6</v>
      </c>
      <c r="AR174" s="195">
        <f t="shared" si="821"/>
        <v>57123.6</v>
      </c>
      <c r="AS174" s="195">
        <f t="shared" si="821"/>
        <v>0</v>
      </c>
      <c r="AT174" s="195">
        <f t="shared" si="821"/>
        <v>0</v>
      </c>
      <c r="AU174" s="524">
        <f t="shared" si="789"/>
        <v>0</v>
      </c>
      <c r="AV174" s="590">
        <f t="shared" si="815"/>
        <v>57123.6</v>
      </c>
      <c r="AW174" s="243">
        <f t="shared" si="815"/>
        <v>0</v>
      </c>
      <c r="AX174" s="245">
        <f>SUM(AX170:AX173)</f>
        <v>57123.6</v>
      </c>
      <c r="AZ174" s="269">
        <f t="shared" si="758"/>
        <v>163</v>
      </c>
      <c r="BA174" s="291" t="str">
        <f t="shared" si="759"/>
        <v>TOTAL UNICA</v>
      </c>
      <c r="BB174" s="292"/>
      <c r="BC174" s="292"/>
      <c r="BD174" s="292"/>
      <c r="BE174" s="293"/>
      <c r="BF174" s="293"/>
      <c r="BG174" s="193"/>
      <c r="BH174" s="194"/>
      <c r="BI174" s="524">
        <f t="shared" si="784"/>
        <v>0</v>
      </c>
      <c r="BJ174" s="632">
        <f t="shared" si="792"/>
        <v>0</v>
      </c>
    </row>
    <row r="175" spans="1:62" s="78" customFormat="1" ht="14.25" customHeight="1">
      <c r="A175" s="126">
        <f t="shared" si="796"/>
        <v>164</v>
      </c>
      <c r="B175" s="114" t="str">
        <f t="shared" si="796"/>
        <v>VALI-PHARM</v>
      </c>
      <c r="C175" s="141" t="s">
        <v>251</v>
      </c>
      <c r="D175" s="141">
        <v>81</v>
      </c>
      <c r="E175" s="142">
        <v>42521</v>
      </c>
      <c r="F175" s="143"/>
      <c r="G175" s="144">
        <v>480</v>
      </c>
      <c r="H175" s="118">
        <f>F175+G175</f>
        <v>480</v>
      </c>
      <c r="I175" s="175" t="str">
        <f t="shared" si="798"/>
        <v>OK</v>
      </c>
      <c r="J175" s="181">
        <f t="shared" si="818"/>
        <v>164</v>
      </c>
      <c r="K175" s="127" t="str">
        <f t="shared" si="799"/>
        <v>VALI-PHARM</v>
      </c>
      <c r="L175" s="359">
        <f>D175</f>
        <v>81</v>
      </c>
      <c r="M175" s="360">
        <f>IF(E175=0,"0",E175)</f>
        <v>42521</v>
      </c>
      <c r="N175" s="361">
        <f>H175</f>
        <v>480</v>
      </c>
      <c r="O175" s="362"/>
      <c r="P175" s="362"/>
      <c r="Q175" s="364">
        <f>IF(F175-O175-T175-AE175&gt;0,F175-O175-T175-AE175,0)</f>
        <v>0</v>
      </c>
      <c r="R175" s="364">
        <f>IF(G175-P175-U175-AG175&gt;0,G175-P175-U175-AG175,0)</f>
        <v>0</v>
      </c>
      <c r="S175" s="364">
        <f>Q175+R175</f>
        <v>0</v>
      </c>
      <c r="T175" s="362"/>
      <c r="U175" s="213"/>
      <c r="V175" s="365">
        <f>T175+U175</f>
        <v>0</v>
      </c>
      <c r="W175" s="365">
        <f>F175-O175-Q175-T175</f>
        <v>0</v>
      </c>
      <c r="X175" s="365">
        <f>G175-P175-R175-U175</f>
        <v>480</v>
      </c>
      <c r="Y175" s="367">
        <f>AB175-Z175</f>
        <v>480</v>
      </c>
      <c r="Z175" s="368"/>
      <c r="AA175" s="371"/>
      <c r="AB175" s="370">
        <f>W175+X175</f>
        <v>480</v>
      </c>
      <c r="AC175" s="77"/>
      <c r="AD175" s="231"/>
      <c r="AE175" s="232">
        <f t="shared" si="787"/>
        <v>0</v>
      </c>
      <c r="AF175" s="231"/>
      <c r="AG175" s="232">
        <f t="shared" si="788"/>
        <v>480</v>
      </c>
      <c r="AH175" s="77"/>
      <c r="AI175" s="269">
        <f t="shared" si="736"/>
        <v>164</v>
      </c>
      <c r="AJ175" s="553" t="s">
        <v>252</v>
      </c>
      <c r="AK175" s="554"/>
      <c r="AL175" s="554"/>
      <c r="AM175" s="555"/>
      <c r="AN175" s="555"/>
      <c r="AO175" s="591"/>
      <c r="AP175" s="592"/>
      <c r="AQ175" s="593"/>
      <c r="AR175" s="594"/>
      <c r="AS175" s="594"/>
      <c r="AT175" s="594"/>
      <c r="AU175" s="595"/>
      <c r="AV175" s="596"/>
      <c r="AW175" s="626"/>
      <c r="AX175" s="601"/>
      <c r="AZ175" s="269">
        <f t="shared" si="758"/>
        <v>164</v>
      </c>
      <c r="BA175" s="553"/>
      <c r="BB175" s="627"/>
      <c r="BC175" s="627"/>
      <c r="BD175" s="627"/>
      <c r="BE175" s="633"/>
      <c r="BF175" s="633"/>
      <c r="BG175" s="591"/>
      <c r="BH175" s="592"/>
      <c r="BI175" s="595"/>
      <c r="BJ175" s="634"/>
    </row>
    <row r="176" spans="1:62" s="78" customFormat="1" ht="14.25" customHeight="1">
      <c r="A176" s="126">
        <f t="shared" si="796"/>
        <v>165</v>
      </c>
      <c r="B176" s="114" t="str">
        <f t="shared" si="796"/>
        <v>VALI-PHARM</v>
      </c>
      <c r="C176" s="133"/>
      <c r="D176" s="133"/>
      <c r="E176" s="134"/>
      <c r="F176" s="135"/>
      <c r="G176" s="136"/>
      <c r="H176" s="118">
        <f>F176+G176</f>
        <v>0</v>
      </c>
      <c r="I176" s="175" t="str">
        <f t="shared" si="798"/>
        <v>OK</v>
      </c>
      <c r="J176" s="181">
        <f t="shared" si="818"/>
        <v>165</v>
      </c>
      <c r="K176" s="114" t="str">
        <f t="shared" si="799"/>
        <v>VALI-PHARM</v>
      </c>
      <c r="L176" s="177">
        <f>D176</f>
        <v>0</v>
      </c>
      <c r="M176" s="178" t="str">
        <f>IF(E176=0,"0",E176)</f>
        <v>0</v>
      </c>
      <c r="N176" s="179">
        <f>H176</f>
        <v>0</v>
      </c>
      <c r="O176" s="180"/>
      <c r="P176" s="180"/>
      <c r="Q176" s="205">
        <f>IF(F176-O176-T176-AE176&gt;0,F176-O176-T176-AE176,0)</f>
        <v>0</v>
      </c>
      <c r="R176" s="205">
        <f>IF(G176-P176-U176-AG176&gt;0,G176-P176-U176-AG176,0)</f>
        <v>0</v>
      </c>
      <c r="S176" s="205">
        <f>Q176+R176</f>
        <v>0</v>
      </c>
      <c r="T176" s="180"/>
      <c r="U176" s="214"/>
      <c r="V176" s="208">
        <f>T176+U176</f>
        <v>0</v>
      </c>
      <c r="W176" s="208">
        <f>F176-O176-Q176-T176</f>
        <v>0</v>
      </c>
      <c r="X176" s="208">
        <f>G176-P176-R176-U176</f>
        <v>0</v>
      </c>
      <c r="Y176" s="227">
        <f>AB176-Z176</f>
        <v>0</v>
      </c>
      <c r="Z176" s="228"/>
      <c r="AA176" s="241"/>
      <c r="AB176" s="230">
        <f>W176+X176</f>
        <v>0</v>
      </c>
      <c r="AC176" s="77"/>
      <c r="AD176" s="231"/>
      <c r="AE176" s="232">
        <f t="shared" si="787"/>
        <v>0</v>
      </c>
      <c r="AF176" s="231"/>
      <c r="AG176" s="232">
        <f t="shared" si="788"/>
        <v>0</v>
      </c>
      <c r="AH176" s="77"/>
      <c r="AI176" s="269">
        <f t="shared" si="736"/>
        <v>165</v>
      </c>
      <c r="AJ176" s="553" t="s">
        <v>252</v>
      </c>
      <c r="AK176" s="554"/>
      <c r="AL176" s="554"/>
      <c r="AM176" s="555"/>
      <c r="AN176" s="555"/>
      <c r="AO176" s="591"/>
      <c r="AP176" s="592"/>
      <c r="AQ176" s="593"/>
      <c r="AR176" s="594"/>
      <c r="AS176" s="594"/>
      <c r="AT176" s="594"/>
      <c r="AU176" s="595"/>
      <c r="AV176" s="596"/>
      <c r="AW176" s="626"/>
      <c r="AX176" s="601"/>
      <c r="AZ176" s="269">
        <f t="shared" si="758"/>
        <v>165</v>
      </c>
      <c r="BA176" s="553"/>
      <c r="BB176" s="627"/>
      <c r="BC176" s="627"/>
      <c r="BD176" s="627"/>
      <c r="BE176" s="633"/>
      <c r="BF176" s="633"/>
      <c r="BG176" s="591"/>
      <c r="BH176" s="592"/>
      <c r="BI176" s="595"/>
      <c r="BJ176" s="634"/>
    </row>
    <row r="177" spans="1:62" s="78" customFormat="1" ht="14.25" customHeight="1">
      <c r="A177" s="126">
        <f t="shared" si="796"/>
        <v>166</v>
      </c>
      <c r="B177" s="182" t="str">
        <f t="shared" si="796"/>
        <v>TOTAL VALI-PHARM</v>
      </c>
      <c r="C177" s="428"/>
      <c r="D177" s="429"/>
      <c r="E177" s="430"/>
      <c r="F177" s="431">
        <f aca="true" t="shared" si="822" ref="F177:H177">SUM(F175:F176)</f>
        <v>0</v>
      </c>
      <c r="G177" s="432">
        <f t="shared" si="822"/>
        <v>480</v>
      </c>
      <c r="H177" s="433">
        <f t="shared" si="822"/>
        <v>480</v>
      </c>
      <c r="I177" s="175" t="str">
        <f t="shared" si="798"/>
        <v>OK</v>
      </c>
      <c r="J177" s="181">
        <f t="shared" si="818"/>
        <v>166</v>
      </c>
      <c r="K177" s="182" t="str">
        <f t="shared" si="799"/>
        <v>TOTAL VALI-PHARM</v>
      </c>
      <c r="L177" s="183"/>
      <c r="M177" s="184"/>
      <c r="N177" s="185">
        <f aca="true" t="shared" si="823" ref="N177:Z177">SUM(N175:N176)</f>
        <v>480</v>
      </c>
      <c r="O177" s="185">
        <f t="shared" si="823"/>
        <v>0</v>
      </c>
      <c r="P177" s="185">
        <f t="shared" si="823"/>
        <v>0</v>
      </c>
      <c r="Q177" s="185">
        <f t="shared" si="823"/>
        <v>0</v>
      </c>
      <c r="R177" s="185">
        <f t="shared" si="823"/>
        <v>0</v>
      </c>
      <c r="S177" s="185">
        <f t="shared" si="823"/>
        <v>0</v>
      </c>
      <c r="T177" s="185">
        <f t="shared" si="823"/>
        <v>0</v>
      </c>
      <c r="U177" s="185">
        <f t="shared" si="823"/>
        <v>0</v>
      </c>
      <c r="V177" s="185">
        <f t="shared" si="823"/>
        <v>0</v>
      </c>
      <c r="W177" s="185">
        <f t="shared" si="823"/>
        <v>0</v>
      </c>
      <c r="X177" s="185">
        <f t="shared" si="823"/>
        <v>480</v>
      </c>
      <c r="Y177" s="233">
        <f t="shared" si="823"/>
        <v>480</v>
      </c>
      <c r="Z177" s="234">
        <f t="shared" si="823"/>
        <v>0</v>
      </c>
      <c r="AA177" s="235"/>
      <c r="AB177" s="236">
        <f>SUM(AB175:AB176)</f>
        <v>480</v>
      </c>
      <c r="AD177" s="231"/>
      <c r="AE177" s="232">
        <f t="shared" si="787"/>
        <v>0</v>
      </c>
      <c r="AF177" s="231"/>
      <c r="AG177" s="232">
        <f t="shared" si="788"/>
        <v>480</v>
      </c>
      <c r="AI177" s="269">
        <f t="shared" si="736"/>
        <v>166</v>
      </c>
      <c r="AJ177" s="553" t="s">
        <v>253</v>
      </c>
      <c r="AK177" s="554"/>
      <c r="AL177" s="554"/>
      <c r="AM177" s="555"/>
      <c r="AN177" s="555"/>
      <c r="AO177" s="591"/>
      <c r="AP177" s="592"/>
      <c r="AQ177" s="593"/>
      <c r="AR177" s="594"/>
      <c r="AS177" s="594"/>
      <c r="AT177" s="594"/>
      <c r="AU177" s="595"/>
      <c r="AV177" s="596"/>
      <c r="AW177" s="626"/>
      <c r="AX177" s="601"/>
      <c r="AZ177" s="269">
        <f t="shared" si="758"/>
        <v>166</v>
      </c>
      <c r="BA177" s="553"/>
      <c r="BB177" s="627"/>
      <c r="BC177" s="627"/>
      <c r="BD177" s="627"/>
      <c r="BE177" s="633"/>
      <c r="BF177" s="633"/>
      <c r="BG177" s="591"/>
      <c r="BH177" s="592"/>
      <c r="BI177" s="595"/>
      <c r="BJ177" s="634"/>
    </row>
    <row r="178" spans="1:62" s="79" customFormat="1" ht="13.5">
      <c r="A178" s="126">
        <f t="shared" si="796"/>
        <v>167</v>
      </c>
      <c r="B178" s="434" t="str">
        <f>AJ178</f>
        <v>TOTAL</v>
      </c>
      <c r="C178" s="435"/>
      <c r="D178" s="436"/>
      <c r="E178" s="437"/>
      <c r="F178" s="438">
        <f aca="true" t="shared" si="824" ref="F178:H178">SUM(F12:F177)/2</f>
        <v>8640</v>
      </c>
      <c r="G178" s="438">
        <f t="shared" si="824"/>
        <v>225433.19999999995</v>
      </c>
      <c r="H178" s="439">
        <f t="shared" si="824"/>
        <v>234073.19999999995</v>
      </c>
      <c r="I178" s="175" t="str">
        <f t="shared" si="798"/>
        <v>OK</v>
      </c>
      <c r="J178" s="484"/>
      <c r="K178" s="434" t="str">
        <f t="shared" si="799"/>
        <v>TOTAL</v>
      </c>
      <c r="L178" s="485"/>
      <c r="M178" s="486"/>
      <c r="N178" s="487">
        <f>SUM(N12:N177)/2</f>
        <v>234073.19999999995</v>
      </c>
      <c r="O178" s="487">
        <f aca="true" t="shared" si="825" ref="O178:Z178">SUM(O12:O177)/2</f>
        <v>720</v>
      </c>
      <c r="P178" s="487">
        <f t="shared" si="825"/>
        <v>35300.399999999994</v>
      </c>
      <c r="Q178" s="487">
        <f t="shared" si="825"/>
        <v>0</v>
      </c>
      <c r="R178" s="487">
        <f t="shared" si="825"/>
        <v>0</v>
      </c>
      <c r="S178" s="487">
        <f t="shared" si="825"/>
        <v>0</v>
      </c>
      <c r="T178" s="487">
        <f t="shared" si="825"/>
        <v>0</v>
      </c>
      <c r="U178" s="487">
        <f t="shared" si="825"/>
        <v>0</v>
      </c>
      <c r="V178" s="487">
        <f t="shared" si="825"/>
        <v>0</v>
      </c>
      <c r="W178" s="487">
        <f t="shared" si="825"/>
        <v>7920</v>
      </c>
      <c r="X178" s="487">
        <f t="shared" si="825"/>
        <v>190132.80000000002</v>
      </c>
      <c r="Y178" s="487">
        <f t="shared" si="825"/>
        <v>181377.60000000003</v>
      </c>
      <c r="Z178" s="487">
        <f t="shared" si="825"/>
        <v>16675.199999999997</v>
      </c>
      <c r="AA178" s="527"/>
      <c r="AB178" s="528">
        <f>SUM(AB12:AB177)/2</f>
        <v>198052.79999999996</v>
      </c>
      <c r="AD178" s="529"/>
      <c r="AE178" s="529"/>
      <c r="AF178" s="529"/>
      <c r="AG178" s="529"/>
      <c r="AI178" s="269">
        <f t="shared" si="736"/>
        <v>167</v>
      </c>
      <c r="AJ178" s="556" t="s">
        <v>254</v>
      </c>
      <c r="AK178" s="557"/>
      <c r="AL178" s="557"/>
      <c r="AM178" s="558"/>
      <c r="AN178" s="558"/>
      <c r="AO178" s="597"/>
      <c r="AP178" s="598"/>
      <c r="AQ178" s="593">
        <f aca="true" t="shared" si="826" ref="AQ178:AX178">SUM(AQ12:AQ174)/2</f>
        <v>232993.19999999995</v>
      </c>
      <c r="AR178" s="599">
        <f t="shared" si="826"/>
        <v>232993.19999999995</v>
      </c>
      <c r="AS178" s="599">
        <f t="shared" si="826"/>
        <v>0</v>
      </c>
      <c r="AT178" s="600">
        <f t="shared" si="826"/>
        <v>36020.399999999994</v>
      </c>
      <c r="AU178" s="593">
        <f t="shared" si="826"/>
        <v>16675.199999999997</v>
      </c>
      <c r="AV178" s="601">
        <f t="shared" si="826"/>
        <v>180297.60000000003</v>
      </c>
      <c r="AW178" s="628">
        <f t="shared" si="826"/>
        <v>16675.199999999997</v>
      </c>
      <c r="AX178" s="601">
        <f t="shared" si="826"/>
        <v>196972.8</v>
      </c>
      <c r="AZ178" s="629">
        <f t="shared" si="758"/>
        <v>167</v>
      </c>
      <c r="BA178" s="556" t="str">
        <f>AJ178</f>
        <v>TOTAL</v>
      </c>
      <c r="BB178" s="557"/>
      <c r="BC178" s="557"/>
      <c r="BD178" s="557"/>
      <c r="BE178" s="558"/>
      <c r="BF178" s="558"/>
      <c r="BG178" s="597"/>
      <c r="BH178" s="598"/>
      <c r="BI178" s="593">
        <f>SUM(BI12:BI174)/2</f>
        <v>16675.199999999997</v>
      </c>
      <c r="BJ178" s="635">
        <f>SUM(BJ12:BJ174)/2</f>
        <v>16675.199999999997</v>
      </c>
    </row>
    <row r="179" spans="1:62" s="79" customFormat="1" ht="12.75">
      <c r="A179" s="440"/>
      <c r="B179" s="441"/>
      <c r="C179" s="442"/>
      <c r="D179" s="443"/>
      <c r="E179" s="444"/>
      <c r="F179" s="445"/>
      <c r="G179" s="445"/>
      <c r="H179" s="445"/>
      <c r="I179" s="175"/>
      <c r="J179" s="488"/>
      <c r="K179" s="441"/>
      <c r="L179" s="489"/>
      <c r="M179" s="490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530"/>
      <c r="AB179" s="491"/>
      <c r="AD179" s="531"/>
      <c r="AE179" s="531"/>
      <c r="AF179" s="531"/>
      <c r="AG179" s="531"/>
      <c r="AI179" s="559"/>
      <c r="AJ179" s="560"/>
      <c r="AK179" s="561"/>
      <c r="AL179" s="561"/>
      <c r="AM179" s="562"/>
      <c r="AN179" s="562"/>
      <c r="AO179" s="602"/>
      <c r="AP179" s="603"/>
      <c r="AQ179" s="604"/>
      <c r="AR179" s="604"/>
      <c r="AS179" s="604"/>
      <c r="AT179" s="605"/>
      <c r="AU179" s="604"/>
      <c r="AV179" s="606"/>
      <c r="AW179" s="606"/>
      <c r="AX179" s="606"/>
      <c r="AZ179" s="559"/>
      <c r="BA179" s="560"/>
      <c r="BB179" s="561"/>
      <c r="BC179" s="561"/>
      <c r="BD179" s="561"/>
      <c r="BE179" s="562"/>
      <c r="BF179" s="562"/>
      <c r="BG179" s="602"/>
      <c r="BH179" s="603"/>
      <c r="BI179" s="604"/>
      <c r="BJ179" s="604"/>
    </row>
    <row r="180" spans="1:62" s="79" customFormat="1" ht="12.75">
      <c r="A180" s="440"/>
      <c r="B180" s="441"/>
      <c r="C180" s="442"/>
      <c r="D180" s="443"/>
      <c r="E180" s="444"/>
      <c r="F180" s="445"/>
      <c r="G180" s="445"/>
      <c r="H180" s="445"/>
      <c r="I180" s="175"/>
      <c r="J180" s="488"/>
      <c r="K180" s="441"/>
      <c r="L180" s="489"/>
      <c r="M180" s="490"/>
      <c r="N180" s="491"/>
      <c r="O180" s="491"/>
      <c r="P180" s="491"/>
      <c r="Q180" s="491"/>
      <c r="R180" s="491"/>
      <c r="S180" s="491"/>
      <c r="T180" s="491"/>
      <c r="U180" s="491"/>
      <c r="V180" s="491"/>
      <c r="W180" s="491"/>
      <c r="X180" s="491"/>
      <c r="Y180" s="491"/>
      <c r="Z180" s="491"/>
      <c r="AA180" s="530"/>
      <c r="AB180" s="491"/>
      <c r="AD180" s="531"/>
      <c r="AE180" s="531"/>
      <c r="AF180" s="531"/>
      <c r="AG180" s="531"/>
      <c r="AI180" s="559"/>
      <c r="AJ180" s="560"/>
      <c r="AK180" s="561"/>
      <c r="AL180" s="561"/>
      <c r="AM180" s="562"/>
      <c r="AN180" s="562"/>
      <c r="AO180" s="602"/>
      <c r="AP180" s="603"/>
      <c r="AQ180" s="604"/>
      <c r="AR180" s="604"/>
      <c r="AS180" s="604"/>
      <c r="AT180" s="605"/>
      <c r="AU180" s="604"/>
      <c r="AV180" s="606"/>
      <c r="AW180" s="606"/>
      <c r="AX180" s="606"/>
      <c r="AZ180" s="559"/>
      <c r="BA180" s="560"/>
      <c r="BB180" s="561"/>
      <c r="BC180" s="561"/>
      <c r="BD180" s="561"/>
      <c r="BE180" s="562"/>
      <c r="BF180" s="562"/>
      <c r="BG180" s="602"/>
      <c r="BH180" s="603"/>
      <c r="BI180" s="604"/>
      <c r="BJ180" s="604"/>
    </row>
    <row r="181" spans="1:62" s="79" customFormat="1" ht="12.75">
      <c r="A181" s="446"/>
      <c r="B181" s="447"/>
      <c r="C181" s="448"/>
      <c r="D181" s="449"/>
      <c r="E181" s="450"/>
      <c r="F181" s="451"/>
      <c r="G181" s="451"/>
      <c r="H181" s="451"/>
      <c r="I181" s="492"/>
      <c r="J181" s="493"/>
      <c r="K181" s="494"/>
      <c r="L181" s="495"/>
      <c r="M181" s="496"/>
      <c r="N181" s="497"/>
      <c r="O181" s="497"/>
      <c r="P181" s="497"/>
      <c r="Q181" s="497"/>
      <c r="R181" s="497"/>
      <c r="S181" s="497"/>
      <c r="T181" s="497"/>
      <c r="U181" s="497"/>
      <c r="V181" s="497"/>
      <c r="W181" s="497"/>
      <c r="X181" s="497"/>
      <c r="Y181" s="497"/>
      <c r="Z181" s="497"/>
      <c r="AA181" s="497"/>
      <c r="AB181" s="497"/>
      <c r="AD181" s="532"/>
      <c r="AE181" s="532"/>
      <c r="AF181" s="532"/>
      <c r="AG181" s="532"/>
      <c r="AI181" s="563"/>
      <c r="AJ181" s="492"/>
      <c r="AK181" s="564"/>
      <c r="AL181" s="564"/>
      <c r="AM181" s="565"/>
      <c r="AN181" s="565"/>
      <c r="AO181" s="607"/>
      <c r="AP181" s="496"/>
      <c r="AQ181" s="497"/>
      <c r="AR181" s="497"/>
      <c r="AS181" s="497"/>
      <c r="AT181" s="497"/>
      <c r="AU181" s="497"/>
      <c r="AV181" s="497"/>
      <c r="AW181" s="497"/>
      <c r="AX181" s="497"/>
      <c r="AZ181" s="563"/>
      <c r="BA181" s="492"/>
      <c r="BB181" s="564"/>
      <c r="BC181" s="564"/>
      <c r="BD181" s="564"/>
      <c r="BE181" s="565"/>
      <c r="BF181" s="565"/>
      <c r="BG181" s="607"/>
      <c r="BH181" s="496"/>
      <c r="BI181" s="497"/>
      <c r="BJ181" s="497"/>
    </row>
    <row r="182" spans="1:60" s="80" customFormat="1" ht="12">
      <c r="A182" s="452"/>
      <c r="B182" s="447"/>
      <c r="C182" s="453"/>
      <c r="D182" s="454"/>
      <c r="E182" s="455"/>
      <c r="F182" s="456"/>
      <c r="H182" s="457"/>
      <c r="I182" s="452"/>
      <c r="J182" s="498"/>
      <c r="K182" s="499"/>
      <c r="L182" s="499"/>
      <c r="N182" s="500"/>
      <c r="U182" s="500"/>
      <c r="W182" s="500"/>
      <c r="X182" s="500"/>
      <c r="AA182" s="533"/>
      <c r="AB182" s="516"/>
      <c r="AD182" s="534"/>
      <c r="AE182" s="534"/>
      <c r="AF182" s="534"/>
      <c r="AG182" s="534"/>
      <c r="AJ182" s="566" t="s">
        <v>255</v>
      </c>
      <c r="AK182" s="566"/>
      <c r="AL182" s="566"/>
      <c r="AM182" s="566"/>
      <c r="AN182" s="566"/>
      <c r="AO182" s="566"/>
      <c r="AP182" s="608"/>
      <c r="AQ182" s="566"/>
      <c r="AR182" s="609"/>
      <c r="BA182" s="566" t="s">
        <v>255</v>
      </c>
      <c r="BB182" s="566"/>
      <c r="BC182" s="566"/>
      <c r="BD182" s="566"/>
      <c r="BE182" s="566"/>
      <c r="BF182" s="566"/>
      <c r="BG182" s="566"/>
      <c r="BH182" s="608"/>
    </row>
    <row r="183" spans="1:60" s="80" customFormat="1" ht="13.5" customHeight="1">
      <c r="A183" s="452"/>
      <c r="B183" s="447"/>
      <c r="C183" s="458"/>
      <c r="D183" s="459"/>
      <c r="E183" s="455"/>
      <c r="F183" s="460" t="s">
        <v>256</v>
      </c>
      <c r="I183" s="452"/>
      <c r="J183" s="452"/>
      <c r="K183" s="501"/>
      <c r="L183" s="74"/>
      <c r="N183" s="499"/>
      <c r="U183" s="499"/>
      <c r="W183" s="499"/>
      <c r="X183" s="499"/>
      <c r="AA183" s="533"/>
      <c r="AB183" s="516"/>
      <c r="AD183" s="459"/>
      <c r="AE183" s="459"/>
      <c r="AF183" s="459"/>
      <c r="AG183" s="459"/>
      <c r="AO183" s="610"/>
      <c r="AP183" s="611"/>
      <c r="AQ183" s="609"/>
      <c r="AR183" s="609"/>
      <c r="BG183" s="610"/>
      <c r="BH183" s="611"/>
    </row>
    <row r="184" spans="1:62" ht="12.75">
      <c r="A184" s="461"/>
      <c r="B184" s="462"/>
      <c r="C184" s="463"/>
      <c r="D184" s="462"/>
      <c r="E184" s="464"/>
      <c r="F184" s="465" t="s">
        <v>257</v>
      </c>
      <c r="H184" s="466"/>
      <c r="I184" s="502"/>
      <c r="J184" s="452"/>
      <c r="L184" s="499"/>
      <c r="M184" s="86"/>
      <c r="N184" s="503"/>
      <c r="O184"/>
      <c r="P184"/>
      <c r="Q184"/>
      <c r="U184" s="505"/>
      <c r="W184" s="505"/>
      <c r="X184" s="515"/>
      <c r="AA184" s="535"/>
      <c r="AC184" s="253"/>
      <c r="AD184" s="462"/>
      <c r="AE184" s="462"/>
      <c r="AF184" s="462"/>
      <c r="AG184" s="462"/>
      <c r="AI184" s="567" t="s">
        <v>258</v>
      </c>
      <c r="AJ184" s="568"/>
      <c r="AK184" s="569"/>
      <c r="AL184" s="570" t="s">
        <v>259</v>
      </c>
      <c r="AM184" s="571"/>
      <c r="AN184" s="572"/>
      <c r="AO184" s="570" t="s">
        <v>42</v>
      </c>
      <c r="AP184" s="571"/>
      <c r="AQ184" s="571"/>
      <c r="AR184" s="572"/>
      <c r="AS184" s="570" t="s">
        <v>260</v>
      </c>
      <c r="AT184" s="571"/>
      <c r="AU184" s="571"/>
      <c r="AV184" s="572"/>
      <c r="AZ184" s="567" t="s">
        <v>258</v>
      </c>
      <c r="BA184" s="569"/>
      <c r="BB184" s="570" t="s">
        <v>259</v>
      </c>
      <c r="BC184" s="571"/>
      <c r="BD184" s="572"/>
      <c r="BE184" s="570" t="s">
        <v>42</v>
      </c>
      <c r="BF184" s="572"/>
      <c r="BG184" s="570" t="s">
        <v>260</v>
      </c>
      <c r="BH184" s="571"/>
      <c r="BI184" s="571"/>
      <c r="BJ184" s="572"/>
    </row>
    <row r="185" spans="1:62" ht="12.75">
      <c r="A185" s="461"/>
      <c r="B185" s="467"/>
      <c r="C185" s="468"/>
      <c r="D185" s="469"/>
      <c r="E185" s="470"/>
      <c r="F185" s="460"/>
      <c r="G185" s="471"/>
      <c r="H185" s="471"/>
      <c r="J185" s="163"/>
      <c r="K185" s="499"/>
      <c r="L185" s="74"/>
      <c r="N185" s="504"/>
      <c r="O185" s="505"/>
      <c r="P185" s="505"/>
      <c r="Q185" s="505"/>
      <c r="R185" s="505"/>
      <c r="S185" s="505"/>
      <c r="AA185" s="536"/>
      <c r="AC185" s="253"/>
      <c r="AI185" s="573" t="s">
        <v>261</v>
      </c>
      <c r="AJ185" s="574"/>
      <c r="AK185" s="575"/>
      <c r="AL185" s="576" t="s">
        <v>262</v>
      </c>
      <c r="AM185" s="577"/>
      <c r="AN185" s="578"/>
      <c r="AO185" s="576"/>
      <c r="AP185" s="577"/>
      <c r="AQ185" s="577"/>
      <c r="AR185" s="612"/>
      <c r="AS185" s="576" t="s">
        <v>263</v>
      </c>
      <c r="AT185" s="577"/>
      <c r="AU185" s="577"/>
      <c r="AV185" s="578"/>
      <c r="AZ185" s="573" t="s">
        <v>261</v>
      </c>
      <c r="BA185" s="575"/>
      <c r="BB185" s="576" t="s">
        <v>262</v>
      </c>
      <c r="BC185" s="577"/>
      <c r="BD185" s="578"/>
      <c r="BE185" s="576"/>
      <c r="BF185" s="578"/>
      <c r="BG185" s="576" t="s">
        <v>263</v>
      </c>
      <c r="BH185" s="577"/>
      <c r="BI185" s="577"/>
      <c r="BJ185" s="578"/>
    </row>
    <row r="186" spans="1:62" ht="12.75">
      <c r="A186" s="461"/>
      <c r="B186" s="472"/>
      <c r="C186" s="472"/>
      <c r="D186" s="87"/>
      <c r="E186" s="473"/>
      <c r="F186" s="466"/>
      <c r="G186" s="466"/>
      <c r="H186" s="466"/>
      <c r="J186" s="163"/>
      <c r="K186" s="74"/>
      <c r="L186" s="74"/>
      <c r="N186" s="158"/>
      <c r="O186" s="158"/>
      <c r="P186" s="158"/>
      <c r="Q186" s="516"/>
      <c r="R186" s="516"/>
      <c r="S186" s="516"/>
      <c r="AA186" s="223"/>
      <c r="AI186" s="579"/>
      <c r="AJ186" s="580"/>
      <c r="AK186" s="581"/>
      <c r="AL186" s="582"/>
      <c r="AM186" s="580"/>
      <c r="AN186" s="581"/>
      <c r="AO186" s="582"/>
      <c r="AP186" s="613"/>
      <c r="AQ186" s="580"/>
      <c r="AR186" s="581"/>
      <c r="AS186" s="582"/>
      <c r="AT186" s="614"/>
      <c r="AU186" s="614"/>
      <c r="AV186" s="615"/>
      <c r="AW186" s="630"/>
      <c r="AX186" s="630"/>
      <c r="AY186" s="74"/>
      <c r="AZ186" s="579"/>
      <c r="BA186" s="581"/>
      <c r="BB186" s="582"/>
      <c r="BC186" s="580"/>
      <c r="BD186" s="581"/>
      <c r="BE186" s="582"/>
      <c r="BF186" s="581"/>
      <c r="BG186" s="582"/>
      <c r="BH186" s="613"/>
      <c r="BI186" s="614"/>
      <c r="BJ186" s="615"/>
    </row>
    <row r="187" spans="1:62" ht="12.75">
      <c r="A187" s="461"/>
      <c r="B187" s="472"/>
      <c r="C187" s="474"/>
      <c r="D187" s="475"/>
      <c r="E187" s="476"/>
      <c r="F187" s="477"/>
      <c r="G187" s="477"/>
      <c r="H187" s="477"/>
      <c r="J187" s="163"/>
      <c r="K187" s="74"/>
      <c r="L187" s="74"/>
      <c r="N187" s="158"/>
      <c r="O187" s="158"/>
      <c r="P187" s="158"/>
      <c r="Q187" s="199"/>
      <c r="R187" s="199"/>
      <c r="S187" s="199"/>
      <c r="AA187" s="223"/>
      <c r="AC187" s="537"/>
      <c r="AI187" s="583"/>
      <c r="AJ187" s="584"/>
      <c r="AK187" s="585"/>
      <c r="AL187" s="586"/>
      <c r="AM187" s="584"/>
      <c r="AN187" s="585"/>
      <c r="AO187" s="586"/>
      <c r="AP187" s="616"/>
      <c r="AQ187" s="584"/>
      <c r="AR187" s="585"/>
      <c r="AS187" s="586"/>
      <c r="AT187" s="617"/>
      <c r="AU187" s="617"/>
      <c r="AV187" s="618"/>
      <c r="AW187" s="630"/>
      <c r="AX187" s="630"/>
      <c r="AY187" s="74"/>
      <c r="AZ187" s="583"/>
      <c r="BA187" s="585"/>
      <c r="BB187" s="586"/>
      <c r="BC187" s="584"/>
      <c r="BD187" s="585"/>
      <c r="BE187" s="586"/>
      <c r="BF187" s="585"/>
      <c r="BG187" s="586"/>
      <c r="BH187" s="616"/>
      <c r="BI187" s="617"/>
      <c r="BJ187" s="618"/>
    </row>
    <row r="188" spans="1:62" ht="12.75">
      <c r="A188" s="461"/>
      <c r="B188" s="467"/>
      <c r="C188" s="478"/>
      <c r="D188" s="478"/>
      <c r="E188" s="479"/>
      <c r="F188" s="480"/>
      <c r="G188" s="480"/>
      <c r="H188" s="480"/>
      <c r="J188" s="163"/>
      <c r="K188" s="74"/>
      <c r="L188" s="74"/>
      <c r="M188" s="157"/>
      <c r="N188" s="158"/>
      <c r="O188" s="158"/>
      <c r="P188" s="158"/>
      <c r="Z188" s="538"/>
      <c r="AA188" s="223"/>
      <c r="AB188" s="538"/>
      <c r="AI188" s="74"/>
      <c r="AJ188" s="74"/>
      <c r="AK188" s="74"/>
      <c r="AL188" s="74"/>
      <c r="AM188" s="74"/>
      <c r="AN188" s="74"/>
      <c r="AO188" s="307"/>
      <c r="AP188" s="157"/>
      <c r="AQ188" s="158"/>
      <c r="AR188" s="158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307"/>
      <c r="BH188" s="157"/>
      <c r="BI188" s="74"/>
      <c r="BJ188" s="74"/>
    </row>
    <row r="189" spans="1:62" ht="12.75">
      <c r="A189" s="461"/>
      <c r="B189" s="472"/>
      <c r="J189" s="163"/>
      <c r="K189" s="506"/>
      <c r="L189" s="507"/>
      <c r="M189" s="508"/>
      <c r="N189" s="509"/>
      <c r="O189" s="510"/>
      <c r="P189" s="510"/>
      <c r="W189" s="517"/>
      <c r="X189" s="517"/>
      <c r="Y189" s="517"/>
      <c r="Z189" s="517"/>
      <c r="AA189" s="539"/>
      <c r="AB189" s="517"/>
      <c r="AI189" s="253"/>
      <c r="AJ189" s="254" t="s">
        <v>264</v>
      </c>
      <c r="AK189" s="76"/>
      <c r="AM189" s="254" t="s">
        <v>265</v>
      </c>
      <c r="AO189" s="76"/>
      <c r="AP189" s="76" t="s">
        <v>266</v>
      </c>
      <c r="AQ189" s="76"/>
      <c r="AS189" s="254" t="s">
        <v>267</v>
      </c>
      <c r="AT189" s="253"/>
      <c r="AU189" s="76"/>
      <c r="AV189" s="76"/>
      <c r="AW189" s="76"/>
      <c r="AX189" s="76"/>
      <c r="AY189" s="253"/>
      <c r="AZ189" s="254" t="s">
        <v>264</v>
      </c>
      <c r="BB189" s="254" t="s">
        <v>265</v>
      </c>
      <c r="BE189" s="254" t="s">
        <v>266</v>
      </c>
      <c r="BG189" s="254" t="s">
        <v>267</v>
      </c>
      <c r="BI189" s="76"/>
      <c r="BJ189" s="76"/>
    </row>
    <row r="190" spans="1:62" ht="12.75">
      <c r="A190" s="461"/>
      <c r="B190" s="472"/>
      <c r="C190" s="474"/>
      <c r="D190" s="475"/>
      <c r="E190" s="476"/>
      <c r="F190" s="477"/>
      <c r="G190" s="477"/>
      <c r="H190" s="477"/>
      <c r="AA190" s="540"/>
      <c r="AI190" s="587"/>
      <c r="AJ190" s="587"/>
      <c r="AK190" s="587"/>
      <c r="AM190" s="587"/>
      <c r="AO190" s="619"/>
      <c r="AP190" s="308"/>
      <c r="AQ190" s="620"/>
      <c r="AT190" s="587"/>
      <c r="AU190" s="587"/>
      <c r="AV190" s="587"/>
      <c r="AW190" s="587"/>
      <c r="AX190" s="587"/>
      <c r="AY190" s="587"/>
      <c r="AZ190" s="587"/>
      <c r="BB190" s="587"/>
      <c r="BE190" s="636"/>
      <c r="BG190" s="81"/>
      <c r="BI190" s="587"/>
      <c r="BJ190" s="587"/>
    </row>
    <row r="191" spans="1:62" ht="12.75">
      <c r="A191" s="461"/>
      <c r="B191" s="472"/>
      <c r="C191" s="472"/>
      <c r="D191" s="472"/>
      <c r="E191" s="476"/>
      <c r="F191" s="477"/>
      <c r="G191" s="481" t="s">
        <v>268</v>
      </c>
      <c r="H191" s="482" t="str">
        <f>IF(H178=H192,"OK","ATENŢIE")</f>
        <v>OK</v>
      </c>
      <c r="W191" s="505"/>
      <c r="Y191" s="505"/>
      <c r="AA191" s="518"/>
      <c r="AB191" s="505"/>
      <c r="AI191" s="253"/>
      <c r="AJ191" s="588" t="s">
        <v>53</v>
      </c>
      <c r="AK191" s="588"/>
      <c r="AM191" s="589" t="s">
        <v>53</v>
      </c>
      <c r="AO191" s="621"/>
      <c r="AP191" s="163" t="s">
        <v>53</v>
      </c>
      <c r="AQ191" s="622"/>
      <c r="AR191" s="589"/>
      <c r="AT191" s="253"/>
      <c r="AU191" s="253"/>
      <c r="AV191" s="253"/>
      <c r="AW191" s="253"/>
      <c r="AX191" s="253"/>
      <c r="AY191" s="253"/>
      <c r="AZ191" s="588" t="s">
        <v>53</v>
      </c>
      <c r="BB191" s="589" t="s">
        <v>53</v>
      </c>
      <c r="BE191" s="589" t="s">
        <v>53</v>
      </c>
      <c r="BG191" s="81"/>
      <c r="BI191" s="253"/>
      <c r="BJ191" s="253"/>
    </row>
    <row r="192" spans="1:62" ht="12.75">
      <c r="A192" s="461"/>
      <c r="B192" s="472"/>
      <c r="C192" s="474"/>
      <c r="D192" s="475"/>
      <c r="E192" s="476"/>
      <c r="F192" s="477"/>
      <c r="G192" s="481"/>
      <c r="H192" s="483">
        <f>F178+G178</f>
        <v>234073.19999999995</v>
      </c>
      <c r="W192" s="518"/>
      <c r="Y192" s="518"/>
      <c r="AA192" s="518"/>
      <c r="AB192" s="518"/>
      <c r="AI192" s="253"/>
      <c r="AJ192" s="588" t="s">
        <v>269</v>
      </c>
      <c r="AK192" s="588"/>
      <c r="AM192" s="589" t="s">
        <v>269</v>
      </c>
      <c r="AO192" s="589"/>
      <c r="AP192" s="163" t="s">
        <v>269</v>
      </c>
      <c r="AQ192" s="622"/>
      <c r="AR192" s="588"/>
      <c r="AS192" s="589" t="s">
        <v>270</v>
      </c>
      <c r="AT192" s="253"/>
      <c r="AU192" s="253"/>
      <c r="AV192" s="253"/>
      <c r="AW192" s="253"/>
      <c r="AX192" s="253"/>
      <c r="AY192" s="253"/>
      <c r="AZ192" s="588" t="s">
        <v>269</v>
      </c>
      <c r="BB192" s="589" t="s">
        <v>269</v>
      </c>
      <c r="BE192" s="589" t="s">
        <v>269</v>
      </c>
      <c r="BG192" s="589" t="s">
        <v>270</v>
      </c>
      <c r="BI192" s="253"/>
      <c r="BJ192" s="253"/>
    </row>
    <row r="193" spans="1:62" ht="12.75">
      <c r="A193" s="461"/>
      <c r="B193" s="472"/>
      <c r="C193" s="474"/>
      <c r="D193" s="475"/>
      <c r="E193" s="476"/>
      <c r="F193" s="477"/>
      <c r="G193" s="477"/>
      <c r="H193" s="477"/>
      <c r="AI193" s="253"/>
      <c r="AJ193" s="588" t="s">
        <v>271</v>
      </c>
      <c r="AK193" s="588"/>
      <c r="AM193" s="589" t="s">
        <v>272</v>
      </c>
      <c r="AO193" s="621"/>
      <c r="AP193" s="163" t="s">
        <v>273</v>
      </c>
      <c r="AQ193" s="622"/>
      <c r="AR193" s="622"/>
      <c r="AS193" s="641" t="s">
        <v>274</v>
      </c>
      <c r="AT193" s="253"/>
      <c r="AU193" s="253"/>
      <c r="AV193" s="253"/>
      <c r="AW193" s="253"/>
      <c r="AX193" s="253"/>
      <c r="AY193" s="253"/>
      <c r="AZ193" s="588" t="s">
        <v>271</v>
      </c>
      <c r="BB193" s="589" t="s">
        <v>272</v>
      </c>
      <c r="BE193" s="589" t="s">
        <v>273</v>
      </c>
      <c r="BG193" s="641" t="s">
        <v>274</v>
      </c>
      <c r="BI193" s="253"/>
      <c r="BJ193" s="253"/>
    </row>
    <row r="194" spans="1:62" ht="12.75">
      <c r="A194" s="461"/>
      <c r="B194" s="472"/>
      <c r="C194" s="474"/>
      <c r="D194" s="475"/>
      <c r="E194" s="476"/>
      <c r="F194" s="477"/>
      <c r="G194" s="477"/>
      <c r="H194" s="477"/>
      <c r="AI194" s="587"/>
      <c r="AJ194" s="587"/>
      <c r="AK194" s="587"/>
      <c r="AL194" s="587"/>
      <c r="AM194" s="587"/>
      <c r="AN194" s="587"/>
      <c r="AO194" s="619"/>
      <c r="AP194" s="642"/>
      <c r="AQ194" s="620"/>
      <c r="AR194" s="620"/>
      <c r="AS194" s="587"/>
      <c r="AT194" s="587"/>
      <c r="AU194" s="587"/>
      <c r="AV194" s="587"/>
      <c r="AW194" s="587"/>
      <c r="AX194" s="587"/>
      <c r="AY194" s="587"/>
      <c r="AZ194" s="587"/>
      <c r="BA194" s="587"/>
      <c r="BB194" s="587"/>
      <c r="BC194" s="587"/>
      <c r="BD194" s="587"/>
      <c r="BE194" s="587"/>
      <c r="BF194" s="587"/>
      <c r="BG194" s="619"/>
      <c r="BH194" s="642"/>
      <c r="BI194" s="587"/>
      <c r="BJ194" s="587"/>
    </row>
    <row r="195" spans="1:59" ht="12.75">
      <c r="A195" s="461"/>
      <c r="B195" s="472"/>
      <c r="C195" s="474"/>
      <c r="D195" s="475"/>
      <c r="E195" s="476"/>
      <c r="F195" s="637"/>
      <c r="G195" s="637"/>
      <c r="H195" s="637"/>
      <c r="AI195" s="253"/>
      <c r="AJ195" s="253"/>
      <c r="AK195" s="253"/>
      <c r="AL195" s="253"/>
      <c r="AM195" s="253"/>
      <c r="AN195" s="253"/>
      <c r="AO195" s="643"/>
      <c r="AY195" s="253"/>
      <c r="AZ195" s="253"/>
      <c r="BA195" s="253"/>
      <c r="BB195" s="253"/>
      <c r="BC195" s="253"/>
      <c r="BD195" s="253"/>
      <c r="BE195" s="253"/>
      <c r="BF195" s="253"/>
      <c r="BG195" s="643"/>
    </row>
    <row r="196" spans="1:59" ht="12.75">
      <c r="A196" s="461"/>
      <c r="B196" s="472"/>
      <c r="C196" s="474"/>
      <c r="D196" s="475"/>
      <c r="E196" s="476"/>
      <c r="F196" s="637"/>
      <c r="G196" s="637"/>
      <c r="H196" s="637"/>
      <c r="AI196" s="253"/>
      <c r="AJ196" s="253"/>
      <c r="AK196" s="253"/>
      <c r="AL196" s="253"/>
      <c r="AM196" s="253"/>
      <c r="AN196" s="253"/>
      <c r="AO196" s="643"/>
      <c r="AY196" s="253"/>
      <c r="AZ196" s="253"/>
      <c r="BA196" s="253"/>
      <c r="BB196" s="253"/>
      <c r="BC196" s="253"/>
      <c r="BD196" s="253"/>
      <c r="BE196" s="253"/>
      <c r="BF196" s="253"/>
      <c r="BG196" s="643"/>
    </row>
    <row r="197" spans="1:59" ht="12.75">
      <c r="A197" s="461"/>
      <c r="B197" s="472"/>
      <c r="C197" s="474"/>
      <c r="D197" s="475"/>
      <c r="E197" s="476"/>
      <c r="F197" s="637"/>
      <c r="G197" s="637"/>
      <c r="H197" s="637"/>
      <c r="AI197" s="253"/>
      <c r="AJ197" s="253"/>
      <c r="AK197" s="253"/>
      <c r="AL197" s="253"/>
      <c r="AM197" s="253"/>
      <c r="AN197" s="253"/>
      <c r="AO197" s="643"/>
      <c r="AY197" s="253"/>
      <c r="AZ197" s="253"/>
      <c r="BA197" s="253"/>
      <c r="BB197" s="253"/>
      <c r="BC197" s="253"/>
      <c r="BD197" s="253"/>
      <c r="BE197" s="253"/>
      <c r="BF197" s="253"/>
      <c r="BG197" s="643"/>
    </row>
    <row r="198" spans="1:59" ht="12.75">
      <c r="A198" s="461"/>
      <c r="B198" s="472"/>
      <c r="C198" s="474"/>
      <c r="D198" s="475"/>
      <c r="E198" s="476"/>
      <c r="F198" s="477"/>
      <c r="G198" s="477"/>
      <c r="H198" s="477"/>
      <c r="T198" s="481" t="s">
        <v>268</v>
      </c>
      <c r="U198" s="481" t="s">
        <v>268</v>
      </c>
      <c r="V198" s="481" t="s">
        <v>268</v>
      </c>
      <c r="W198" s="482" t="str">
        <f aca="true" t="shared" si="827" ref="W198:AB198">IF(W178=W199,"OK","ATENŢIE")</f>
        <v>OK</v>
      </c>
      <c r="X198" s="482" t="str">
        <f t="shared" si="827"/>
        <v>OK</v>
      </c>
      <c r="Y198" s="482"/>
      <c r="Z198" s="482"/>
      <c r="AA198" s="482"/>
      <c r="AB198" s="482" t="str">
        <f t="shared" si="827"/>
        <v>OK</v>
      </c>
      <c r="AI198" s="566"/>
      <c r="AJ198" s="566"/>
      <c r="AK198" s="566"/>
      <c r="AL198" s="566"/>
      <c r="AM198" s="566"/>
      <c r="AN198" s="566"/>
      <c r="AO198" s="644"/>
      <c r="AY198" s="566"/>
      <c r="AZ198" s="566"/>
      <c r="BA198" s="566"/>
      <c r="BB198" s="566"/>
      <c r="BC198" s="566"/>
      <c r="BD198" s="566"/>
      <c r="BE198" s="657"/>
      <c r="BF198" s="566"/>
      <c r="BG198" s="644"/>
    </row>
    <row r="199" spans="1:65" ht="12.75">
      <c r="A199" s="461"/>
      <c r="B199" s="472"/>
      <c r="C199" s="474"/>
      <c r="D199" s="475"/>
      <c r="E199" s="476"/>
      <c r="F199" s="477"/>
      <c r="G199" s="477"/>
      <c r="H199" s="477"/>
      <c r="T199" s="481"/>
      <c r="U199" s="481"/>
      <c r="V199" s="481"/>
      <c r="W199" s="483">
        <f>F178-O178-Q178-T178</f>
        <v>7920</v>
      </c>
      <c r="X199" s="638">
        <f>G178-P178-R178-U178</f>
        <v>190132.79999999996</v>
      </c>
      <c r="Y199" s="483"/>
      <c r="Z199" s="483"/>
      <c r="AA199" s="483"/>
      <c r="AB199" s="483">
        <f>N178-O178-P178-S178-V178</f>
        <v>198052.79999999996</v>
      </c>
      <c r="AI199" s="566"/>
      <c r="AJ199" s="566"/>
      <c r="AK199" s="566"/>
      <c r="AL199" s="566"/>
      <c r="AM199" s="566"/>
      <c r="AN199" s="566"/>
      <c r="AO199" s="644"/>
      <c r="AY199" s="566"/>
      <c r="AZ199" s="566"/>
      <c r="BA199" s="566"/>
      <c r="BB199" s="566"/>
      <c r="BC199" s="566"/>
      <c r="BD199" s="566"/>
      <c r="BE199" s="657"/>
      <c r="BF199" s="566"/>
      <c r="BG199" s="644"/>
      <c r="BJ199" s="80"/>
      <c r="BL199" s="80"/>
      <c r="BM199" s="610"/>
    </row>
    <row r="200" spans="1:65" ht="12.75">
      <c r="A200" s="461"/>
      <c r="B200" s="472"/>
      <c r="C200" s="474"/>
      <c r="D200" s="475"/>
      <c r="E200" s="476"/>
      <c r="F200" s="477"/>
      <c r="G200" s="477"/>
      <c r="H200" s="477"/>
      <c r="AI200" s="80"/>
      <c r="AJ200" s="639" t="s">
        <v>275</v>
      </c>
      <c r="AK200" s="80"/>
      <c r="AL200" s="80"/>
      <c r="AN200" s="80"/>
      <c r="AO200" s="610"/>
      <c r="AP200" s="611"/>
      <c r="AQ200" s="609"/>
      <c r="AR200" s="609"/>
      <c r="AS200" s="80"/>
      <c r="AT200" s="80"/>
      <c r="AU200" s="80"/>
      <c r="AV200" s="80"/>
      <c r="AW200" s="80"/>
      <c r="AX200" s="80"/>
      <c r="AY200" s="80"/>
      <c r="AZ200" s="639" t="s">
        <v>275</v>
      </c>
      <c r="BB200" s="80"/>
      <c r="BC200" s="80"/>
      <c r="BD200" s="80"/>
      <c r="BF200" s="80"/>
      <c r="BG200" s="610"/>
      <c r="BH200" s="80"/>
      <c r="BJ200" s="80"/>
      <c r="BL200" s="80"/>
      <c r="BM200" s="610"/>
    </row>
    <row r="201" spans="1:65" ht="12.75">
      <c r="A201" s="461"/>
      <c r="B201" s="472"/>
      <c r="C201" s="474"/>
      <c r="D201" s="475"/>
      <c r="E201" s="476"/>
      <c r="F201" s="477"/>
      <c r="G201" s="477"/>
      <c r="H201" s="477"/>
      <c r="AB201" s="482" t="str">
        <f>IF(Y178+Z178=AB178,"OK","ATENTIE")</f>
        <v>OK</v>
      </c>
      <c r="AI201" s="80"/>
      <c r="AJ201" s="640" t="s">
        <v>276</v>
      </c>
      <c r="AK201" s="80"/>
      <c r="AL201" s="80"/>
      <c r="AN201" s="80"/>
      <c r="AO201" s="610"/>
      <c r="AP201" s="611"/>
      <c r="AQ201" s="609"/>
      <c r="AR201" s="609"/>
      <c r="AS201" s="80"/>
      <c r="AT201" s="80"/>
      <c r="AU201" s="80"/>
      <c r="AV201" s="80"/>
      <c r="AW201" s="80"/>
      <c r="AX201" s="80"/>
      <c r="AY201" s="80"/>
      <c r="AZ201" s="640" t="s">
        <v>276</v>
      </c>
      <c r="BB201" s="80"/>
      <c r="BC201" s="80"/>
      <c r="BD201" s="80"/>
      <c r="BF201" s="80"/>
      <c r="BG201" s="610"/>
      <c r="BH201" s="80"/>
      <c r="BJ201" s="80"/>
      <c r="BL201" s="80"/>
      <c r="BM201" s="610"/>
    </row>
    <row r="202" spans="1:65" ht="12.75">
      <c r="A202" s="461"/>
      <c r="B202" s="472"/>
      <c r="C202" s="474"/>
      <c r="D202" s="475"/>
      <c r="E202" s="476"/>
      <c r="F202" s="477"/>
      <c r="G202" s="477"/>
      <c r="H202" s="477"/>
      <c r="AB202" s="483">
        <f>Y178+Z178</f>
        <v>198052.80000000005</v>
      </c>
      <c r="AI202" s="80"/>
      <c r="AJ202" s="640" t="s">
        <v>277</v>
      </c>
      <c r="AK202" s="80"/>
      <c r="AL202" s="80"/>
      <c r="AN202" s="80"/>
      <c r="AO202" s="610"/>
      <c r="AP202" s="611"/>
      <c r="AQ202" s="609"/>
      <c r="AR202" s="609"/>
      <c r="AS202" s="80"/>
      <c r="AT202" s="80"/>
      <c r="AU202" s="80"/>
      <c r="AV202" s="80"/>
      <c r="AW202" s="80"/>
      <c r="AX202" s="80"/>
      <c r="AY202" s="80"/>
      <c r="AZ202" s="640" t="s">
        <v>277</v>
      </c>
      <c r="BB202" s="80"/>
      <c r="BC202" s="80"/>
      <c r="BD202" s="80"/>
      <c r="BF202" s="80"/>
      <c r="BG202" s="610"/>
      <c r="BH202" s="80"/>
      <c r="BM202" s="84"/>
    </row>
    <row r="203" spans="1:65" ht="12.75">
      <c r="A203" s="461"/>
      <c r="B203" s="472"/>
      <c r="C203" s="474"/>
      <c r="D203" s="475"/>
      <c r="E203" s="476"/>
      <c r="F203" s="477"/>
      <c r="G203" s="477"/>
      <c r="H203" s="477"/>
      <c r="BH203" s="81"/>
      <c r="BJ203" s="658" t="str">
        <f>IF(BJ178=Z178,"OK","ATENTIE")</f>
        <v>OK</v>
      </c>
      <c r="BM203" s="84"/>
    </row>
    <row r="204" spans="1:65" ht="12.75">
      <c r="A204" s="461"/>
      <c r="B204" s="472"/>
      <c r="C204" s="474"/>
      <c r="D204" s="475"/>
      <c r="E204" s="476"/>
      <c r="F204" s="477"/>
      <c r="G204" s="477"/>
      <c r="H204" s="477"/>
      <c r="BH204" s="81"/>
      <c r="BJ204" s="659">
        <f>Z178</f>
        <v>16675.199999999997</v>
      </c>
      <c r="BM204" s="84"/>
    </row>
    <row r="205" spans="1:65" ht="12.75">
      <c r="A205" s="461"/>
      <c r="B205" s="472"/>
      <c r="C205" s="474"/>
      <c r="D205" s="475"/>
      <c r="E205" s="476"/>
      <c r="F205" s="477"/>
      <c r="G205" s="477"/>
      <c r="H205" s="477"/>
      <c r="BH205" s="81"/>
      <c r="BM205" s="84"/>
    </row>
    <row r="206" spans="1:65" ht="12.75">
      <c r="A206" s="461"/>
      <c r="B206" s="472"/>
      <c r="C206" s="474"/>
      <c r="D206" s="475"/>
      <c r="E206" s="476"/>
      <c r="F206" s="477"/>
      <c r="G206" s="477"/>
      <c r="H206" s="477"/>
      <c r="AP206" s="645" t="s">
        <v>268</v>
      </c>
      <c r="AQ206" s="646" t="str">
        <f aca="true" t="shared" si="828" ref="AQ206:AT206">IF(AQ178=AQ207,"OK","ATENŢIE")</f>
        <v>ATENŢIE</v>
      </c>
      <c r="AR206" s="646" t="str">
        <f t="shared" si="828"/>
        <v>OK</v>
      </c>
      <c r="AS206" s="647"/>
      <c r="AT206" s="646" t="str">
        <f t="shared" si="828"/>
        <v>OK</v>
      </c>
      <c r="AU206" s="646" t="str">
        <f>IF(AV205=Z178,"OK","ATENTIE")</f>
        <v>ATENTIE</v>
      </c>
      <c r="AV206" s="646" t="str">
        <f>IF(AV178=Y178,"OK","ATENTIE")</f>
        <v>ATENTIE</v>
      </c>
      <c r="AW206" s="646"/>
      <c r="AX206" s="646" t="str">
        <f>IF(AX178=AX207,"OK","ATENŢIE")</f>
        <v>OK</v>
      </c>
      <c r="BH206" s="81"/>
      <c r="BM206" s="84"/>
    </row>
    <row r="207" spans="1:65" ht="12.75">
      <c r="A207" s="461"/>
      <c r="B207" s="472"/>
      <c r="C207" s="474"/>
      <c r="D207" s="475"/>
      <c r="E207" s="476"/>
      <c r="F207" s="477"/>
      <c r="G207" s="477"/>
      <c r="H207" s="477"/>
      <c r="AP207" s="645"/>
      <c r="AQ207" s="648">
        <f>N178</f>
        <v>234073.19999999995</v>
      </c>
      <c r="AR207" s="649">
        <f>AQ178-AS178</f>
        <v>232993.19999999995</v>
      </c>
      <c r="AS207" s="647"/>
      <c r="AT207" s="649">
        <f>O178+P178+S178</f>
        <v>36020.399999999994</v>
      </c>
      <c r="AU207" s="650">
        <f>Z178</f>
        <v>16675.199999999997</v>
      </c>
      <c r="AV207" s="650">
        <f>Y178</f>
        <v>181377.60000000003</v>
      </c>
      <c r="AW207" s="650"/>
      <c r="AX207" s="650">
        <f>AR178-AT178</f>
        <v>196972.79999999996</v>
      </c>
      <c r="BH207" s="81"/>
      <c r="BM207" s="84"/>
    </row>
    <row r="208" spans="1:65" ht="12.75">
      <c r="A208" s="461"/>
      <c r="B208" s="472"/>
      <c r="C208" s="474"/>
      <c r="D208" s="475"/>
      <c r="E208" s="476"/>
      <c r="F208" s="477"/>
      <c r="G208" s="477"/>
      <c r="H208" s="477"/>
      <c r="AT208" s="253"/>
      <c r="AU208" s="77"/>
      <c r="AV208" s="77"/>
      <c r="AW208" s="77"/>
      <c r="AX208" s="77"/>
      <c r="BH208" s="81"/>
      <c r="BM208" s="84"/>
    </row>
    <row r="209" spans="1:65" ht="12.75">
      <c r="A209" s="461"/>
      <c r="B209" s="472"/>
      <c r="C209" s="474"/>
      <c r="D209" s="475"/>
      <c r="E209" s="476"/>
      <c r="F209" s="477"/>
      <c r="G209" s="477"/>
      <c r="H209" s="477"/>
      <c r="AP209" s="608"/>
      <c r="AQ209" s="566"/>
      <c r="AR209" s="566"/>
      <c r="AS209" s="566"/>
      <c r="AT209" s="566"/>
      <c r="AU209" s="651"/>
      <c r="AV209" s="651"/>
      <c r="AW209" s="654"/>
      <c r="AX209" s="655" t="str">
        <f>IF(AX178=AX210,"OK","ATENŢIE")</f>
        <v>ATENŢIE</v>
      </c>
      <c r="BH209" s="81"/>
      <c r="BM209" s="84"/>
    </row>
    <row r="210" spans="1:65" ht="12.75">
      <c r="A210" s="461"/>
      <c r="B210" s="472"/>
      <c r="C210" s="474"/>
      <c r="D210" s="475"/>
      <c r="E210" s="476"/>
      <c r="F210" s="477"/>
      <c r="G210" s="477"/>
      <c r="H210" s="477"/>
      <c r="AP210" s="608"/>
      <c r="AQ210" s="652"/>
      <c r="AR210" s="652"/>
      <c r="AS210" s="566"/>
      <c r="AT210" s="566"/>
      <c r="AU210" s="653"/>
      <c r="AV210" s="653"/>
      <c r="AW210" s="656"/>
      <c r="AX210" s="638">
        <f>AB178</f>
        <v>198052.79999999996</v>
      </c>
      <c r="BH210" s="81"/>
      <c r="BM210" s="84"/>
    </row>
    <row r="211" spans="1:65" ht="12.75">
      <c r="A211" s="461"/>
      <c r="B211" s="472"/>
      <c r="C211" s="474"/>
      <c r="D211" s="475"/>
      <c r="E211" s="476"/>
      <c r="F211" s="477"/>
      <c r="G211" s="477"/>
      <c r="H211" s="477"/>
      <c r="BH211" s="81"/>
      <c r="BM211" s="84"/>
    </row>
    <row r="212" spans="60:65" ht="12.75">
      <c r="BH212" s="81"/>
      <c r="BM212" s="84"/>
    </row>
    <row r="213" spans="60:65" ht="12.75">
      <c r="BH213" s="81"/>
      <c r="BM213" s="84"/>
    </row>
    <row r="214" spans="60:63" ht="12.75">
      <c r="BH214" s="81"/>
      <c r="BK214" s="84"/>
    </row>
  </sheetData>
  <sheetProtection/>
  <mergeCells count="76">
    <mergeCell ref="AI3:AK3"/>
    <mergeCell ref="AZ3:BC3"/>
    <mergeCell ref="AI4:AV4"/>
    <mergeCell ref="AZ4:BJ4"/>
    <mergeCell ref="A7:H7"/>
    <mergeCell ref="J7:AB7"/>
    <mergeCell ref="D10:H10"/>
    <mergeCell ref="L10:N10"/>
    <mergeCell ref="O10:P10"/>
    <mergeCell ref="AO10:AQ10"/>
    <mergeCell ref="BG10:BH10"/>
    <mergeCell ref="AI184:AK184"/>
    <mergeCell ref="AL184:AN184"/>
    <mergeCell ref="AO184:AR184"/>
    <mergeCell ref="AS184:AV184"/>
    <mergeCell ref="AZ184:BA184"/>
    <mergeCell ref="BB184:BD184"/>
    <mergeCell ref="BE184:BF184"/>
    <mergeCell ref="BG184:BJ184"/>
    <mergeCell ref="AI185:AK185"/>
    <mergeCell ref="AL185:AN185"/>
    <mergeCell ref="AS185:AV185"/>
    <mergeCell ref="AZ185:BA185"/>
    <mergeCell ref="BB185:BD185"/>
    <mergeCell ref="BG185:BJ185"/>
    <mergeCell ref="A10:A11"/>
    <mergeCell ref="B10:B11"/>
    <mergeCell ref="G191:G192"/>
    <mergeCell ref="J10:J11"/>
    <mergeCell ref="K10:K11"/>
    <mergeCell ref="S10:S11"/>
    <mergeCell ref="T10:T11"/>
    <mergeCell ref="T198:T199"/>
    <mergeCell ref="U10:U11"/>
    <mergeCell ref="U198:U199"/>
    <mergeCell ref="V10:V11"/>
    <mergeCell ref="V198:V199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AM10:AM11"/>
    <mergeCell ref="AN10:AN11"/>
    <mergeCell ref="AP206:AP207"/>
    <mergeCell ref="AR10:AR11"/>
    <mergeCell ref="AS10:AS11"/>
    <mergeCell ref="AS206:AS207"/>
    <mergeCell ref="AT10:AT11"/>
    <mergeCell ref="AU10:AU11"/>
    <mergeCell ref="AV10:AV11"/>
    <mergeCell ref="AW10:AW11"/>
    <mergeCell ref="AX10:AX11"/>
    <mergeCell ref="AZ10:AZ11"/>
    <mergeCell ref="BA10:BA11"/>
    <mergeCell ref="BB10:BB11"/>
    <mergeCell ref="BC10:BC11"/>
    <mergeCell ref="BD10:BD11"/>
    <mergeCell ref="BE10:BE11"/>
    <mergeCell ref="BF10:BF11"/>
    <mergeCell ref="BI10:BI11"/>
    <mergeCell ref="BJ10:BJ11"/>
    <mergeCell ref="A5:H6"/>
    <mergeCell ref="J5:AB6"/>
    <mergeCell ref="A2:H3"/>
    <mergeCell ref="AZ5:BJ6"/>
    <mergeCell ref="AI5:AV6"/>
  </mergeCells>
  <printOptions horizontalCentered="1"/>
  <pageMargins left="0" right="0" top="0" bottom="0" header="0" footer="0"/>
  <pageSetup blackAndWhite="1" horizontalDpi="600" verticalDpi="600" orientation="landscape" paperSize="9" scale="9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1" width="3.8515625" style="0" customWidth="1"/>
    <col min="2" max="2" width="20.7109375" style="0" customWidth="1"/>
    <col min="3" max="3" width="19.8515625" style="0" customWidth="1"/>
    <col min="4" max="5" width="11.00390625" style="0" customWidth="1"/>
    <col min="6" max="6" width="22.57421875" style="0" customWidth="1"/>
    <col min="7" max="7" width="12.57421875" style="0" customWidth="1"/>
    <col min="8" max="8" width="6.421875" style="0" customWidth="1"/>
    <col min="9" max="9" width="8.28125" style="0" customWidth="1"/>
    <col min="10" max="10" width="9.421875" style="0" customWidth="1"/>
    <col min="11" max="11" width="17.8515625" style="0" customWidth="1"/>
  </cols>
  <sheetData>
    <row r="1" spans="1:12" ht="12.75">
      <c r="A1" s="1" t="s">
        <v>278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1" t="s">
        <v>279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3:12" ht="12.75">
      <c r="C4" s="2"/>
      <c r="D4" s="2"/>
      <c r="E4" s="2"/>
      <c r="F4" s="1" t="s">
        <v>5</v>
      </c>
      <c r="G4" s="2"/>
      <c r="H4" s="2"/>
      <c r="I4" s="2"/>
      <c r="J4" s="2"/>
      <c r="K4" s="2"/>
      <c r="L4" s="3"/>
    </row>
    <row r="5" spans="1:12" ht="12.75">
      <c r="A5" s="1" t="s">
        <v>280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2.75">
      <c r="A7" s="1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12.75">
      <c r="A8" s="1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4" t="s">
        <v>281</v>
      </c>
      <c r="B10" s="5" t="s">
        <v>43</v>
      </c>
      <c r="C10" s="5" t="s">
        <v>44</v>
      </c>
      <c r="D10" s="5" t="s">
        <v>282</v>
      </c>
      <c r="E10" s="5" t="s">
        <v>34</v>
      </c>
      <c r="F10" s="6" t="s">
        <v>47</v>
      </c>
      <c r="G10" s="7" t="s">
        <v>283</v>
      </c>
      <c r="H10" s="8" t="s">
        <v>17</v>
      </c>
      <c r="I10" s="45"/>
      <c r="J10" s="7" t="s">
        <v>284</v>
      </c>
      <c r="K10" s="46" t="s">
        <v>285</v>
      </c>
      <c r="L10" s="3"/>
    </row>
    <row r="11" spans="1:12" ht="13.5">
      <c r="A11" s="9" t="s">
        <v>286</v>
      </c>
      <c r="B11" s="10"/>
      <c r="C11" s="11"/>
      <c r="D11" s="12" t="s">
        <v>287</v>
      </c>
      <c r="E11" s="12" t="s">
        <v>288</v>
      </c>
      <c r="F11" s="13"/>
      <c r="G11" s="14" t="s">
        <v>289</v>
      </c>
      <c r="H11" s="15" t="s">
        <v>59</v>
      </c>
      <c r="I11" s="47" t="s">
        <v>60</v>
      </c>
      <c r="J11" s="47" t="s">
        <v>290</v>
      </c>
      <c r="K11" s="48" t="s">
        <v>291</v>
      </c>
      <c r="L11" s="3"/>
    </row>
    <row r="12" spans="1:12" ht="12.75">
      <c r="A12" s="16">
        <v>1</v>
      </c>
      <c r="B12" s="17" t="s">
        <v>64</v>
      </c>
      <c r="C12" s="18" t="s">
        <v>292</v>
      </c>
      <c r="D12" s="18" t="s">
        <v>293</v>
      </c>
      <c r="E12" s="18" t="s">
        <v>293</v>
      </c>
      <c r="F12" s="18" t="s">
        <v>294</v>
      </c>
      <c r="G12" s="18" t="s">
        <v>295</v>
      </c>
      <c r="H12" s="19">
        <v>17017</v>
      </c>
      <c r="I12" s="49" t="s">
        <v>296</v>
      </c>
      <c r="J12" s="50">
        <v>240</v>
      </c>
      <c r="K12" s="51">
        <f aca="true" t="shared" si="0" ref="K12:K14">J12</f>
        <v>240</v>
      </c>
      <c r="L12" s="3"/>
    </row>
    <row r="13" spans="1:12" ht="12.75">
      <c r="A13" s="20">
        <v>2</v>
      </c>
      <c r="B13" s="21" t="s">
        <v>65</v>
      </c>
      <c r="C13" s="21" t="s">
        <v>292</v>
      </c>
      <c r="D13" s="21" t="s">
        <v>293</v>
      </c>
      <c r="E13" s="21" t="s">
        <v>293</v>
      </c>
      <c r="F13" s="21" t="s">
        <v>294</v>
      </c>
      <c r="G13" s="21" t="s">
        <v>295</v>
      </c>
      <c r="H13" s="22">
        <v>18017</v>
      </c>
      <c r="I13" s="52" t="s">
        <v>296</v>
      </c>
      <c r="J13" s="53">
        <v>120</v>
      </c>
      <c r="K13" s="54">
        <f t="shared" si="0"/>
        <v>120</v>
      </c>
      <c r="L13" s="3"/>
    </row>
    <row r="14" spans="1:12" ht="12.75">
      <c r="A14" s="20">
        <v>3</v>
      </c>
      <c r="B14" s="21" t="s">
        <v>67</v>
      </c>
      <c r="C14" s="21" t="s">
        <v>292</v>
      </c>
      <c r="D14" s="21" t="s">
        <v>293</v>
      </c>
      <c r="E14" s="21" t="s">
        <v>293</v>
      </c>
      <c r="F14" s="21" t="s">
        <v>294</v>
      </c>
      <c r="G14" s="21" t="s">
        <v>295</v>
      </c>
      <c r="H14" s="22">
        <v>5018</v>
      </c>
      <c r="I14" s="52" t="s">
        <v>296</v>
      </c>
      <c r="J14" s="53">
        <v>13920</v>
      </c>
      <c r="K14" s="54">
        <f t="shared" si="0"/>
        <v>13920</v>
      </c>
      <c r="L14" s="3"/>
    </row>
    <row r="15" spans="1:12" ht="13.5">
      <c r="A15" s="20">
        <v>4</v>
      </c>
      <c r="B15" s="23" t="s">
        <v>68</v>
      </c>
      <c r="C15" s="24"/>
      <c r="D15" s="24"/>
      <c r="E15" s="24"/>
      <c r="F15" s="24"/>
      <c r="G15" s="24"/>
      <c r="H15" s="24"/>
      <c r="I15" s="55"/>
      <c r="J15" s="56">
        <f>SUM(J12:J14)</f>
        <v>14280</v>
      </c>
      <c r="K15" s="57">
        <f>SUM(K12:K14)</f>
        <v>14280</v>
      </c>
      <c r="L15" s="3"/>
    </row>
    <row r="16" spans="1:12" ht="12.75">
      <c r="A16" s="20">
        <v>5</v>
      </c>
      <c r="B16" s="21" t="s">
        <v>230</v>
      </c>
      <c r="C16" s="21" t="s">
        <v>297</v>
      </c>
      <c r="D16" s="21" t="s">
        <v>298</v>
      </c>
      <c r="E16" s="21" t="s">
        <v>298</v>
      </c>
      <c r="F16" s="21" t="s">
        <v>299</v>
      </c>
      <c r="G16" s="21" t="s">
        <v>300</v>
      </c>
      <c r="H16" s="22">
        <v>1592</v>
      </c>
      <c r="I16" s="52" t="s">
        <v>296</v>
      </c>
      <c r="J16" s="53">
        <v>1119.6</v>
      </c>
      <c r="K16" s="58">
        <f aca="true" t="shared" si="1" ref="K16:K18">J16</f>
        <v>1119.6</v>
      </c>
      <c r="L16" s="3"/>
    </row>
    <row r="17" spans="1:12" ht="12.75">
      <c r="A17" s="20">
        <v>6</v>
      </c>
      <c r="B17" s="21" t="s">
        <v>233</v>
      </c>
      <c r="C17" s="21" t="s">
        <v>301</v>
      </c>
      <c r="D17" s="21" t="s">
        <v>302</v>
      </c>
      <c r="E17" s="21" t="s">
        <v>302</v>
      </c>
      <c r="F17" s="21" t="s">
        <v>303</v>
      </c>
      <c r="G17" s="21" t="s">
        <v>304</v>
      </c>
      <c r="H17" s="22">
        <v>3481</v>
      </c>
      <c r="I17" s="52" t="s">
        <v>296</v>
      </c>
      <c r="J17" s="53">
        <v>1155.6</v>
      </c>
      <c r="K17" s="58">
        <f t="shared" si="1"/>
        <v>1155.6</v>
      </c>
      <c r="L17" s="3"/>
    </row>
    <row r="18" spans="1:12" ht="12.75">
      <c r="A18" s="20">
        <v>7</v>
      </c>
      <c r="B18" s="21" t="s">
        <v>235</v>
      </c>
      <c r="C18" s="21" t="s">
        <v>297</v>
      </c>
      <c r="D18" s="21" t="s">
        <v>298</v>
      </c>
      <c r="E18" s="21" t="s">
        <v>298</v>
      </c>
      <c r="F18" s="21" t="s">
        <v>299</v>
      </c>
      <c r="G18" s="21" t="s">
        <v>300</v>
      </c>
      <c r="H18" s="22">
        <v>79</v>
      </c>
      <c r="I18" s="52" t="s">
        <v>296</v>
      </c>
      <c r="J18" s="53">
        <v>120</v>
      </c>
      <c r="K18" s="58">
        <f t="shared" si="1"/>
        <v>120</v>
      </c>
      <c r="L18" s="3"/>
    </row>
    <row r="19" spans="1:12" ht="13.5">
      <c r="A19" s="25">
        <v>8</v>
      </c>
      <c r="B19" s="26" t="s">
        <v>236</v>
      </c>
      <c r="C19" s="27"/>
      <c r="D19" s="27"/>
      <c r="E19" s="27"/>
      <c r="F19" s="27"/>
      <c r="G19" s="27"/>
      <c r="H19" s="27"/>
      <c r="I19" s="27"/>
      <c r="J19" s="59">
        <f>SUM(J16:J18)</f>
        <v>2395.2</v>
      </c>
      <c r="K19" s="60">
        <f>SUM(K16:K18)</f>
        <v>2395.2</v>
      </c>
      <c r="L19" s="3"/>
    </row>
    <row r="20" spans="1:12" ht="13.5">
      <c r="A20" s="28"/>
      <c r="B20" s="29" t="s">
        <v>254</v>
      </c>
      <c r="C20" s="30"/>
      <c r="D20" s="30"/>
      <c r="E20" s="30"/>
      <c r="F20" s="30"/>
      <c r="G20" s="30"/>
      <c r="H20" s="30"/>
      <c r="I20" s="61"/>
      <c r="J20" s="62">
        <f>SUM(J12:J19)/2</f>
        <v>16675.199999999997</v>
      </c>
      <c r="K20" s="63">
        <f>SUM(K12:K19)/2</f>
        <v>16675.199999999997</v>
      </c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64"/>
      <c r="J21" s="65"/>
      <c r="K21" s="65"/>
      <c r="L21" s="3"/>
    </row>
    <row r="22" spans="1:12" ht="12.75">
      <c r="A22" s="2"/>
      <c r="B22" s="1" t="s">
        <v>255</v>
      </c>
      <c r="C22" s="2"/>
      <c r="D22" s="2"/>
      <c r="E22" s="2"/>
      <c r="F22" s="2"/>
      <c r="G22" s="2"/>
      <c r="H22" s="2"/>
      <c r="I22" s="66"/>
      <c r="J22" s="67"/>
      <c r="K22" s="65"/>
      <c r="L22" s="3"/>
    </row>
    <row r="23" spans="1:12" ht="12.75">
      <c r="A23" s="31"/>
      <c r="B23" s="31"/>
      <c r="C23" s="31"/>
      <c r="D23" s="31"/>
      <c r="E23" s="31"/>
      <c r="F23" s="31"/>
      <c r="G23" s="31"/>
      <c r="H23" s="31"/>
      <c r="I23" s="31"/>
      <c r="J23" s="68"/>
      <c r="K23" s="65"/>
      <c r="L23" s="3"/>
    </row>
    <row r="24" spans="1:12" ht="12.75">
      <c r="A24" s="32" t="s">
        <v>258</v>
      </c>
      <c r="B24" s="2"/>
      <c r="C24" s="32" t="s">
        <v>259</v>
      </c>
      <c r="D24" s="2"/>
      <c r="E24" s="33"/>
      <c r="F24" s="34" t="s">
        <v>42</v>
      </c>
      <c r="G24" s="2"/>
      <c r="H24" s="1" t="s">
        <v>260</v>
      </c>
      <c r="I24" s="66"/>
      <c r="J24" s="69"/>
      <c r="K24" s="65"/>
      <c r="L24" s="3"/>
    </row>
    <row r="25" spans="1:12" ht="12.75">
      <c r="A25" s="35" t="s">
        <v>261</v>
      </c>
      <c r="B25" s="31"/>
      <c r="C25" s="35" t="s">
        <v>262</v>
      </c>
      <c r="D25" s="31"/>
      <c r="E25" s="36"/>
      <c r="F25" s="37"/>
      <c r="G25" s="31"/>
      <c r="H25" s="38" t="s">
        <v>263</v>
      </c>
      <c r="I25" s="70"/>
      <c r="J25" s="71"/>
      <c r="K25" s="65"/>
      <c r="L25" s="3"/>
    </row>
    <row r="26" spans="1:12" ht="12.75">
      <c r="A26" s="39"/>
      <c r="B26" s="3"/>
      <c r="C26" s="39"/>
      <c r="D26" s="3"/>
      <c r="E26" s="39"/>
      <c r="F26" s="40"/>
      <c r="G26" s="3"/>
      <c r="H26" s="3"/>
      <c r="I26" s="64"/>
      <c r="J26" s="72"/>
      <c r="K26" s="65"/>
      <c r="L26" s="3"/>
    </row>
    <row r="27" spans="1:12" ht="12.75">
      <c r="A27" s="41"/>
      <c r="B27" s="42"/>
      <c r="C27" s="41"/>
      <c r="D27" s="43"/>
      <c r="E27" s="42"/>
      <c r="F27" s="43"/>
      <c r="G27" s="42"/>
      <c r="H27" s="42"/>
      <c r="I27" s="42"/>
      <c r="J27" s="4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44" t="s">
        <v>264</v>
      </c>
      <c r="B29" s="3"/>
      <c r="C29" s="44" t="s">
        <v>265</v>
      </c>
      <c r="D29" s="3"/>
      <c r="E29" s="3"/>
      <c r="F29" s="44" t="s">
        <v>266</v>
      </c>
      <c r="G29" s="3"/>
      <c r="H29" s="44" t="s">
        <v>267</v>
      </c>
      <c r="I29" s="3"/>
      <c r="J29" s="65"/>
      <c r="K29" s="65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64"/>
      <c r="J30" s="65"/>
      <c r="K30" s="65"/>
      <c r="L30" s="3"/>
    </row>
    <row r="31" spans="1:12" ht="12.75">
      <c r="A31" s="44" t="s">
        <v>53</v>
      </c>
      <c r="B31" s="3"/>
      <c r="C31" s="44" t="s">
        <v>53</v>
      </c>
      <c r="D31" s="3"/>
      <c r="E31" s="3"/>
      <c r="F31" s="44" t="s">
        <v>53</v>
      </c>
      <c r="G31" s="3"/>
      <c r="H31" s="3"/>
      <c r="I31" s="64"/>
      <c r="J31" s="65"/>
      <c r="K31" s="65"/>
      <c r="L31" s="3"/>
    </row>
    <row r="32" spans="1:12" ht="12.75">
      <c r="A32" s="44" t="s">
        <v>269</v>
      </c>
      <c r="B32" s="3"/>
      <c r="C32" s="44" t="s">
        <v>269</v>
      </c>
      <c r="D32" s="3"/>
      <c r="E32" s="3"/>
      <c r="F32" s="44" t="s">
        <v>269</v>
      </c>
      <c r="G32" s="3"/>
      <c r="H32" s="44" t="s">
        <v>270</v>
      </c>
      <c r="I32" s="3"/>
      <c r="J32" s="65"/>
      <c r="K32" s="65"/>
      <c r="L32" s="3"/>
    </row>
    <row r="33" spans="1:12" ht="12.75">
      <c r="A33" s="44" t="s">
        <v>271</v>
      </c>
      <c r="B33" s="3"/>
      <c r="C33" s="44" t="s">
        <v>272</v>
      </c>
      <c r="D33" s="3"/>
      <c r="E33" s="3"/>
      <c r="F33" s="44" t="s">
        <v>273</v>
      </c>
      <c r="G33" s="3"/>
      <c r="H33" s="44" t="s">
        <v>274</v>
      </c>
      <c r="I33" s="64"/>
      <c r="J33" s="65"/>
      <c r="K33" s="65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64"/>
      <c r="J34" s="65"/>
      <c r="K34" s="65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65"/>
      <c r="K35" s="65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64"/>
      <c r="J36" s="65"/>
      <c r="K36" s="65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64"/>
      <c r="J37" s="65"/>
      <c r="K37" s="65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64"/>
      <c r="J38" s="65"/>
      <c r="K38" s="65"/>
      <c r="L38" s="3"/>
    </row>
    <row r="39" spans="1:12" ht="12.75">
      <c r="A39" s="44" t="s">
        <v>275</v>
      </c>
      <c r="B39" s="3"/>
      <c r="C39" s="3"/>
      <c r="D39" s="3"/>
      <c r="E39" s="3"/>
      <c r="F39" s="3"/>
      <c r="G39" s="3"/>
      <c r="H39" s="3"/>
      <c r="I39" s="3"/>
      <c r="J39" s="65"/>
      <c r="K39" s="65"/>
      <c r="L39" s="3"/>
    </row>
    <row r="40" spans="1:12" ht="12.75">
      <c r="A40" s="44" t="s">
        <v>276</v>
      </c>
      <c r="B40" s="3"/>
      <c r="C40" s="3"/>
      <c r="D40" s="3"/>
      <c r="E40" s="3"/>
      <c r="F40" s="3"/>
      <c r="G40" s="3"/>
      <c r="H40" s="3"/>
      <c r="I40" s="3"/>
      <c r="J40" s="65"/>
      <c r="K40" s="65"/>
      <c r="L40" s="3"/>
    </row>
    <row r="41" spans="1:12" ht="12.75">
      <c r="A41" s="44" t="s">
        <v>305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sheetProtection/>
  <mergeCells count="1">
    <mergeCell ref="H10:I10"/>
  </mergeCells>
  <printOptions/>
  <pageMargins left="0" right="0" top="0.5" bottom="0.5" header="0.51" footer="0.51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med_sef</cp:lastModifiedBy>
  <cp:lastPrinted>2016-06-22T09:10:36Z</cp:lastPrinted>
  <dcterms:created xsi:type="dcterms:W3CDTF">2011-07-13T07:47:43Z</dcterms:created>
  <dcterms:modified xsi:type="dcterms:W3CDTF">2016-07-26T05:59:02Z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1033-10.1.0.5656</vt:lpwstr>
  </property>
</Properties>
</file>